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I:\Licitacoes-GLC\GLC\Licitacoes\EDITAIS DE LICITAÇOES\Editais 2022\Edital 0000587-2022\"/>
    </mc:Choice>
  </mc:AlternateContent>
  <bookViews>
    <workbookView xWindow="0" yWindow="0" windowWidth="1335" windowHeight="0" tabRatio="594"/>
  </bookViews>
  <sheets>
    <sheet name="Planilha de Orçamento" sheetId="9" r:id="rId1"/>
    <sheet name="BDI" sheetId="10" r:id="rId2"/>
    <sheet name="CRONOGRAMA" sheetId="12" r:id="rId3"/>
  </sheets>
  <definedNames>
    <definedName name="_xlnm.Print_Area" localSheetId="2">CRONOGRAMA!$A$1:$J$73</definedName>
    <definedName name="_xlnm.Print_Area" localSheetId="0">'Planilha de Orçamento'!$A$1:$G$376</definedName>
    <definedName name="autoshape">#REF!</definedName>
    <definedName name="CPUSINAPI" localSheetId="2">#REF!</definedName>
    <definedName name="CPUSINAPI">#REF!</definedName>
    <definedName name="_xlnm.Print_Titles" localSheetId="0">'Planilha de Orçamento'!$12:$13</definedName>
  </definedNames>
  <calcPr calcId="162913" fullPrecision="0"/>
</workbook>
</file>

<file path=xl/calcChain.xml><?xml version="1.0" encoding="utf-8"?>
<calcChain xmlns="http://schemas.openxmlformats.org/spreadsheetml/2006/main">
  <c r="A4" i="12" l="1"/>
  <c r="A3" i="12"/>
  <c r="A2" i="12"/>
  <c r="H2" i="12"/>
  <c r="H3" i="12"/>
  <c r="H4" i="12"/>
  <c r="H7" i="12"/>
  <c r="E8" i="12"/>
  <c r="E7" i="12"/>
  <c r="B8" i="12"/>
  <c r="B7" i="12"/>
  <c r="H5" i="12"/>
  <c r="G182" i="9"/>
  <c r="G183" i="9"/>
  <c r="G184" i="9"/>
  <c r="G185" i="9"/>
  <c r="G186" i="9"/>
  <c r="G231" i="9"/>
  <c r="G232" i="9"/>
  <c r="G242" i="9"/>
  <c r="G249" i="9"/>
  <c r="G263" i="9"/>
  <c r="G270" i="9"/>
  <c r="G279" i="9"/>
  <c r="G306" i="9"/>
  <c r="G324" i="9"/>
  <c r="G349" i="9"/>
  <c r="G354" i="9"/>
  <c r="L69" i="12" l="1"/>
  <c r="L67" i="12"/>
  <c r="L65" i="12"/>
  <c r="L63" i="12"/>
  <c r="L61" i="12"/>
  <c r="L59" i="12"/>
  <c r="L57" i="12"/>
  <c r="L55" i="12"/>
  <c r="L53" i="12"/>
  <c r="L50" i="12"/>
  <c r="L47" i="12"/>
  <c r="L45" i="12"/>
  <c r="L43" i="12"/>
  <c r="L41" i="12"/>
  <c r="L39" i="12"/>
  <c r="L37" i="12"/>
  <c r="L35" i="12"/>
  <c r="L33" i="12"/>
  <c r="L31" i="12"/>
  <c r="L29" i="12"/>
  <c r="L27" i="12"/>
  <c r="L25" i="12"/>
  <c r="L23" i="12"/>
  <c r="L21" i="12"/>
  <c r="L19" i="12"/>
  <c r="L17" i="12"/>
  <c r="L15" i="12"/>
  <c r="L13" i="12"/>
  <c r="B68" i="12"/>
  <c r="B66" i="12"/>
  <c r="B64" i="12"/>
  <c r="B62" i="12"/>
  <c r="B60" i="12"/>
  <c r="B58" i="12"/>
  <c r="B56" i="12"/>
  <c r="B54" i="12"/>
  <c r="B52" i="12"/>
  <c r="B51" i="12"/>
  <c r="B49" i="12"/>
  <c r="B48" i="12"/>
  <c r="B46" i="12"/>
  <c r="B44" i="12"/>
  <c r="B42" i="12"/>
  <c r="B40" i="12"/>
  <c r="B38" i="12"/>
  <c r="B36" i="12"/>
  <c r="B34" i="12"/>
  <c r="B32" i="12"/>
  <c r="B30" i="12"/>
  <c r="B28" i="12"/>
  <c r="B26" i="12"/>
  <c r="B24" i="12"/>
  <c r="B22" i="12"/>
  <c r="B20" i="12"/>
  <c r="B18" i="12"/>
  <c r="B16" i="12"/>
  <c r="B14" i="12"/>
  <c r="B12" i="12"/>
  <c r="G172" i="9" l="1"/>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H172" i="9" l="1"/>
  <c r="D49" i="12" s="1"/>
  <c r="G325" i="9"/>
  <c r="J50" i="12" l="1"/>
  <c r="H50" i="12"/>
  <c r="F50" i="12"/>
  <c r="G93" i="9" l="1"/>
  <c r="G41" i="9" l="1"/>
  <c r="G40" i="9"/>
  <c r="G29" i="9"/>
  <c r="G323" i="9" l="1"/>
  <c r="E135" i="9" l="1"/>
  <c r="F135" i="9"/>
  <c r="G132" i="9"/>
  <c r="G121" i="9"/>
  <c r="G120" i="9"/>
  <c r="G119" i="9"/>
  <c r="G115" i="9"/>
  <c r="G112" i="9"/>
  <c r="G111" i="9"/>
  <c r="G109" i="9"/>
  <c r="G108" i="9"/>
  <c r="G105" i="9"/>
  <c r="G104" i="9"/>
  <c r="G103" i="9"/>
  <c r="G100" i="9"/>
  <c r="G86" i="9"/>
  <c r="G85" i="9"/>
  <c r="G84" i="9"/>
  <c r="G83" i="9"/>
  <c r="G82" i="9"/>
  <c r="G81" i="9"/>
  <c r="G75" i="9"/>
  <c r="G39" i="9"/>
  <c r="H41" i="9" s="1"/>
  <c r="D18" i="12" s="1"/>
  <c r="G33" i="9"/>
  <c r="G32" i="9"/>
  <c r="G31" i="9"/>
  <c r="G30" i="9"/>
  <c r="G28" i="9"/>
  <c r="F19" i="12" l="1"/>
  <c r="J19" i="12"/>
  <c r="H19" i="12"/>
  <c r="G16" i="9"/>
  <c r="G21" i="9"/>
  <c r="F374" i="9" l="1"/>
  <c r="E374" i="9"/>
  <c r="G373" i="9"/>
  <c r="G372" i="9"/>
  <c r="G371" i="9"/>
  <c r="G370" i="9"/>
  <c r="G369" i="9"/>
  <c r="G368" i="9"/>
  <c r="G367" i="9"/>
  <c r="G366" i="9"/>
  <c r="G365" i="9"/>
  <c r="G363" i="9"/>
  <c r="G362" i="9"/>
  <c r="G361" i="9"/>
  <c r="G360" i="9"/>
  <c r="G359" i="9"/>
  <c r="G358" i="9"/>
  <c r="G357" i="9"/>
  <c r="G355" i="9"/>
  <c r="G353" i="9"/>
  <c r="G352" i="9"/>
  <c r="G351" i="9"/>
  <c r="G350" i="9"/>
  <c r="G348" i="9"/>
  <c r="G347" i="9"/>
  <c r="G346" i="9"/>
  <c r="G345" i="9"/>
  <c r="G344" i="9"/>
  <c r="G343" i="9"/>
  <c r="G342" i="9"/>
  <c r="G341" i="9"/>
  <c r="G340" i="9"/>
  <c r="G339" i="9"/>
  <c r="G338" i="9"/>
  <c r="G337" i="9"/>
  <c r="G336" i="9"/>
  <c r="G335" i="9"/>
  <c r="G334" i="9"/>
  <c r="G333" i="9"/>
  <c r="G332" i="9"/>
  <c r="G331" i="9"/>
  <c r="G330" i="9"/>
  <c r="G329" i="9"/>
  <c r="G328" i="9"/>
  <c r="G327" i="9"/>
  <c r="G322" i="9"/>
  <c r="G321" i="9"/>
  <c r="G320" i="9"/>
  <c r="G319" i="9"/>
  <c r="G318" i="9"/>
  <c r="G317" i="9"/>
  <c r="G316" i="9"/>
  <c r="G315" i="9"/>
  <c r="G314" i="9"/>
  <c r="G313" i="9"/>
  <c r="G312" i="9"/>
  <c r="G310" i="9"/>
  <c r="G309" i="9"/>
  <c r="G308" i="9"/>
  <c r="G307" i="9"/>
  <c r="G305" i="9"/>
  <c r="G304" i="9"/>
  <c r="G303" i="9"/>
  <c r="G301" i="9"/>
  <c r="G300" i="9"/>
  <c r="G299" i="9"/>
  <c r="G298" i="9"/>
  <c r="G297" i="9"/>
  <c r="G296" i="9"/>
  <c r="G295" i="9"/>
  <c r="G294" i="9"/>
  <c r="G293" i="9"/>
  <c r="G292" i="9"/>
  <c r="G291" i="9"/>
  <c r="G290" i="9"/>
  <c r="G289" i="9"/>
  <c r="G288" i="9"/>
  <c r="G287" i="9"/>
  <c r="G286" i="9"/>
  <c r="G284" i="9"/>
  <c r="G283" i="9"/>
  <c r="G282" i="9"/>
  <c r="G280" i="9"/>
  <c r="G278" i="9"/>
  <c r="G277" i="9"/>
  <c r="G276" i="9"/>
  <c r="G275" i="9"/>
  <c r="G274" i="9"/>
  <c r="G273" i="9"/>
  <c r="G272" i="9"/>
  <c r="G271" i="9"/>
  <c r="G269" i="9"/>
  <c r="G267" i="9"/>
  <c r="G266" i="9"/>
  <c r="G265" i="9"/>
  <c r="G264" i="9"/>
  <c r="G262" i="9"/>
  <c r="G261" i="9"/>
  <c r="G260" i="9"/>
  <c r="G259" i="9"/>
  <c r="G258" i="9"/>
  <c r="G257" i="9"/>
  <c r="G256" i="9"/>
  <c r="G255" i="9"/>
  <c r="G254" i="9"/>
  <c r="G253" i="9"/>
  <c r="G252" i="9"/>
  <c r="G251" i="9"/>
  <c r="G250" i="9"/>
  <c r="G248" i="9"/>
  <c r="G247" i="9"/>
  <c r="G246" i="9"/>
  <c r="G245" i="9"/>
  <c r="G244" i="9"/>
  <c r="G243" i="9"/>
  <c r="G241" i="9"/>
  <c r="G239" i="9"/>
  <c r="G238" i="9"/>
  <c r="G237" i="9"/>
  <c r="G236" i="9"/>
  <c r="G235" i="9"/>
  <c r="G234" i="9"/>
  <c r="G233" i="9"/>
  <c r="G230" i="9"/>
  <c r="G229" i="9"/>
  <c r="G228" i="9"/>
  <c r="G227" i="9"/>
  <c r="G226" i="9"/>
  <c r="G225" i="9"/>
  <c r="G224"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1" i="9"/>
  <c r="G180" i="9"/>
  <c r="G179" i="9"/>
  <c r="G178" i="9"/>
  <c r="G177" i="9"/>
  <c r="G176" i="9"/>
  <c r="H222" i="9" l="1"/>
  <c r="D52" i="12" s="1"/>
  <c r="H355" i="9"/>
  <c r="D66" i="12" s="1"/>
  <c r="J67" i="12" s="1"/>
  <c r="H310" i="9"/>
  <c r="D62" i="12" s="1"/>
  <c r="H325" i="9"/>
  <c r="D64" i="12" s="1"/>
  <c r="H373" i="9"/>
  <c r="D68" i="12" s="1"/>
  <c r="H280" i="9"/>
  <c r="D58" i="12" s="1"/>
  <c r="H301" i="9"/>
  <c r="D60" i="12" s="1"/>
  <c r="H239" i="9"/>
  <c r="D54" i="12" s="1"/>
  <c r="H267" i="9"/>
  <c r="D56" i="12" s="1"/>
  <c r="G374" i="9"/>
  <c r="F67" i="12" l="1"/>
  <c r="H67" i="12"/>
  <c r="F63" i="12"/>
  <c r="H63" i="12"/>
  <c r="J63" i="12"/>
  <c r="F53" i="12"/>
  <c r="J53" i="12"/>
  <c r="H53" i="12"/>
  <c r="H57" i="12"/>
  <c r="F57" i="12"/>
  <c r="J57" i="12"/>
  <c r="F55" i="12"/>
  <c r="J55" i="12"/>
  <c r="H55" i="12"/>
  <c r="F69" i="12"/>
  <c r="J69" i="12"/>
  <c r="H69" i="12"/>
  <c r="H374" i="9"/>
  <c r="J61" i="12"/>
  <c r="H61" i="12"/>
  <c r="F61" i="12"/>
  <c r="J59" i="12"/>
  <c r="H59" i="12"/>
  <c r="F59" i="12"/>
  <c r="H65" i="12"/>
  <c r="F65" i="12"/>
  <c r="J65" i="12"/>
  <c r="G18" i="9"/>
  <c r="G74" i="9"/>
  <c r="G64" i="9"/>
  <c r="G129" i="9"/>
  <c r="G91" i="9"/>
  <c r="G69" i="9"/>
  <c r="G60" i="9"/>
  <c r="G61" i="9"/>
  <c r="G62" i="9"/>
  <c r="G53" i="9"/>
  <c r="G68" i="9"/>
  <c r="G25" i="9"/>
  <c r="G89" i="9"/>
  <c r="H69" i="9" l="1"/>
  <c r="D32" i="12" s="1"/>
  <c r="H64" i="9"/>
  <c r="D28" i="12" s="1"/>
  <c r="G27" i="9"/>
  <c r="J33" i="12" l="1"/>
  <c r="F33" i="12"/>
  <c r="H33" i="12"/>
  <c r="F29" i="12"/>
  <c r="J29" i="12"/>
  <c r="H29" i="12"/>
  <c r="G37" i="9"/>
  <c r="G52" i="9" l="1"/>
  <c r="G116" i="9"/>
  <c r="G102" i="9"/>
  <c r="G77" i="9"/>
  <c r="G96" i="9" l="1"/>
  <c r="G95" i="9"/>
  <c r="G94" i="9"/>
  <c r="G36" i="9"/>
  <c r="G34" i="9"/>
  <c r="G35" i="9"/>
  <c r="H96" i="9" l="1"/>
  <c r="D38" i="12" s="1"/>
  <c r="H39" i="12" s="1"/>
  <c r="G125" i="9"/>
  <c r="H125" i="9" s="1"/>
  <c r="D42" i="12" s="1"/>
  <c r="J39" i="12" l="1"/>
  <c r="F39" i="12"/>
  <c r="F43" i="12"/>
  <c r="J43" i="12"/>
  <c r="H43" i="12"/>
  <c r="G45" i="9"/>
  <c r="G44" i="9"/>
  <c r="G24" i="9"/>
  <c r="G43" i="9" l="1"/>
  <c r="H45" i="9" s="1"/>
  <c r="D20" i="12" s="1"/>
  <c r="F21" i="12" l="1"/>
  <c r="H21" i="12"/>
  <c r="J21" i="12"/>
  <c r="G57" i="9"/>
  <c r="G49" i="9" l="1"/>
  <c r="G23" i="9" l="1"/>
  <c r="G90" i="9"/>
  <c r="G88" i="9"/>
  <c r="H91" i="9" l="1"/>
  <c r="D36" i="12" s="1"/>
  <c r="J37" i="12" s="1"/>
  <c r="F37" i="12"/>
  <c r="H37" i="12"/>
  <c r="G131" i="9"/>
  <c r="G107" i="9"/>
  <c r="G99" i="9"/>
  <c r="G114" i="9"/>
  <c r="G123" i="9"/>
  <c r="F173" i="9" l="1"/>
  <c r="E173" i="9"/>
  <c r="G173" i="9" l="1"/>
  <c r="G26" i="9"/>
  <c r="H37" i="9" s="1"/>
  <c r="D16" i="12" s="1"/>
  <c r="G20" i="9"/>
  <c r="H21" i="9" s="1"/>
  <c r="D14" i="12" s="1"/>
  <c r="H15" i="12" l="1"/>
  <c r="F15" i="12"/>
  <c r="J15" i="12"/>
  <c r="J17" i="12"/>
  <c r="H17" i="12"/>
  <c r="F17" i="12"/>
  <c r="G17" i="9"/>
  <c r="H18" i="9" s="1"/>
  <c r="D12" i="12" l="1"/>
  <c r="G127" i="9"/>
  <c r="G133" i="9"/>
  <c r="G79" i="9"/>
  <c r="F13" i="12" l="1"/>
  <c r="H13" i="12"/>
  <c r="J13" i="12"/>
  <c r="G128" i="9"/>
  <c r="H129" i="9" s="1"/>
  <c r="D44" i="12" s="1"/>
  <c r="F45" i="12" l="1"/>
  <c r="J45" i="12"/>
  <c r="H45" i="12"/>
  <c r="G48" i="9"/>
  <c r="G47" i="9"/>
  <c r="H49" i="9" l="1"/>
  <c r="D22" i="12"/>
  <c r="F375" i="9"/>
  <c r="E375" i="9"/>
  <c r="G118" i="9"/>
  <c r="G375" i="9" l="1"/>
  <c r="H23" i="12"/>
  <c r="F23" i="12"/>
  <c r="J23" i="12"/>
  <c r="G135" i="9"/>
  <c r="G101" i="9" l="1"/>
  <c r="H123" i="9" s="1"/>
  <c r="D40" i="12" s="1"/>
  <c r="G56" i="9"/>
  <c r="G55" i="9"/>
  <c r="G66" i="9"/>
  <c r="H66" i="9" s="1"/>
  <c r="D30" i="12" s="1"/>
  <c r="J41" i="12" l="1"/>
  <c r="H41" i="12"/>
  <c r="F41" i="12"/>
  <c r="H31" i="12"/>
  <c r="F31" i="12"/>
  <c r="J31" i="12"/>
  <c r="H57" i="9"/>
  <c r="D26" i="12" s="1"/>
  <c r="G76" i="9"/>
  <c r="F27" i="12" l="1"/>
  <c r="J27" i="12"/>
  <c r="H27" i="12"/>
  <c r="G134" i="9"/>
  <c r="H134" i="9" s="1"/>
  <c r="D46" i="12" s="1"/>
  <c r="G73" i="9"/>
  <c r="G78" i="9"/>
  <c r="G72" i="9"/>
  <c r="H86" i="9" s="1"/>
  <c r="D34" i="12" s="1"/>
  <c r="G51" i="9"/>
  <c r="H53" i="9" s="1"/>
  <c r="H47" i="12" l="1"/>
  <c r="F47" i="12"/>
  <c r="J47" i="12"/>
  <c r="D24" i="12"/>
  <c r="H135" i="9"/>
  <c r="F35" i="12"/>
  <c r="J35" i="12"/>
  <c r="H35" i="12"/>
  <c r="D13" i="10"/>
  <c r="D21" i="10"/>
  <c r="G3" i="9"/>
  <c r="J25" i="12" l="1"/>
  <c r="J70" i="12" s="1"/>
  <c r="H25" i="12"/>
  <c r="H70" i="12" s="1"/>
  <c r="F25" i="12"/>
  <c r="F70" i="12" s="1"/>
  <c r="D70" i="12"/>
  <c r="E376" i="9"/>
  <c r="F376" i="9"/>
  <c r="G376" i="9" l="1"/>
  <c r="D72" i="12" s="1"/>
  <c r="D75" i="12"/>
  <c r="G71" i="12"/>
  <c r="I71" i="12"/>
  <c r="E71" i="12"/>
  <c r="H72" i="12" l="1"/>
  <c r="J72" i="12"/>
  <c r="D71" i="12"/>
  <c r="F72" i="12"/>
  <c r="F75" i="12" l="1"/>
</calcChain>
</file>

<file path=xl/sharedStrings.xml><?xml version="1.0" encoding="utf-8"?>
<sst xmlns="http://schemas.openxmlformats.org/spreadsheetml/2006/main" count="1125" uniqueCount="675">
  <si>
    <t>DESCRIÇÃO</t>
  </si>
  <si>
    <t>QUANT.</t>
  </si>
  <si>
    <t>MATERIAL</t>
  </si>
  <si>
    <t>EMAIL:</t>
  </si>
  <si>
    <t xml:space="preserve">MÃO DE OBRA </t>
  </si>
  <si>
    <t>RAZÃO SOCIAL:</t>
  </si>
  <si>
    <t>CNPJ:</t>
  </si>
  <si>
    <t>DATA DA PROPOSTA</t>
  </si>
  <si>
    <t>ITENS</t>
  </si>
  <si>
    <t>I</t>
  </si>
  <si>
    <t>OBRAS CIVIS</t>
  </si>
  <si>
    <t>INSTALAÇÕES MECÂNICAS</t>
  </si>
  <si>
    <t>III</t>
  </si>
  <si>
    <t>SUBTOTAL OBRAS CIVIS</t>
  </si>
  <si>
    <t>SUBTOTAL INSTALAÇÕES MECÂNICAS</t>
  </si>
  <si>
    <t>SUBTOTAL INFRAESTRUTURA ELÉTRICA</t>
  </si>
  <si>
    <t>FONE:</t>
  </si>
  <si>
    <t>1.1</t>
  </si>
  <si>
    <t>1.2</t>
  </si>
  <si>
    <t>BDI</t>
  </si>
  <si>
    <t>LOTE</t>
  </si>
  <si>
    <t>ÚNICO</t>
  </si>
  <si>
    <t>PLANILHA DE ORÇAMENTO</t>
  </si>
  <si>
    <t>ENDEREÇO:</t>
  </si>
  <si>
    <t>PROPONENTE</t>
  </si>
  <si>
    <t>PROPOSTA</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</si>
  <si>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</si>
  <si>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</si>
  <si>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</si>
  <si>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</si>
  <si>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</si>
  <si>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</si>
  <si>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</si>
  <si>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</si>
  <si>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</si>
  <si>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</si>
  <si>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</si>
  <si>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</si>
  <si>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</si>
  <si>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</si>
  <si>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</si>
  <si>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</si>
  <si>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</si>
  <si>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</si>
  <si>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</si>
  <si>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</si>
  <si>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</si>
  <si>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</si>
  <si>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</si>
  <si>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</si>
  <si>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</si>
  <si>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</si>
  <si>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</si>
  <si>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</si>
  <si>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</si>
  <si>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</si>
  <si>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</si>
  <si>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m²</t>
  </si>
  <si>
    <t>2.1</t>
  </si>
  <si>
    <t>2.2</t>
  </si>
  <si>
    <t>4.1</t>
  </si>
  <si>
    <t>4.2</t>
  </si>
  <si>
    <t>1.3</t>
  </si>
  <si>
    <t>1.4</t>
  </si>
  <si>
    <t>1.5</t>
  </si>
  <si>
    <t>1.6</t>
  </si>
  <si>
    <t>1.7</t>
  </si>
  <si>
    <t>2.4</t>
  </si>
  <si>
    <t>2.5</t>
  </si>
  <si>
    <t>m</t>
  </si>
  <si>
    <t>3.1</t>
  </si>
  <si>
    <t>6.1</t>
  </si>
  <si>
    <t>7.1</t>
  </si>
  <si>
    <t>7.2</t>
  </si>
  <si>
    <t>7.3</t>
  </si>
  <si>
    <t>8.1</t>
  </si>
  <si>
    <t>8.2</t>
  </si>
  <si>
    <t>8.3</t>
  </si>
  <si>
    <t>8.4</t>
  </si>
  <si>
    <t>8.5</t>
  </si>
  <si>
    <t>9.1</t>
  </si>
  <si>
    <t>1.8</t>
  </si>
  <si>
    <t>1.9</t>
  </si>
  <si>
    <t>1.10</t>
  </si>
  <si>
    <t>1.11</t>
  </si>
  <si>
    <t>1.12</t>
  </si>
  <si>
    <t>1.13</t>
  </si>
  <si>
    <t>1.14</t>
  </si>
  <si>
    <t>1.15</t>
  </si>
  <si>
    <t>1.16</t>
  </si>
  <si>
    <t>2.6</t>
  </si>
  <si>
    <t>2.7</t>
  </si>
  <si>
    <t>2.8</t>
  </si>
  <si>
    <t>2.9</t>
  </si>
  <si>
    <t>3.2</t>
  </si>
  <si>
    <t>3.3</t>
  </si>
  <si>
    <t>3.4</t>
  </si>
  <si>
    <t>3.5</t>
  </si>
  <si>
    <t>3.6</t>
  </si>
  <si>
    <t>3.7</t>
  </si>
  <si>
    <t>3.8</t>
  </si>
  <si>
    <t>3.9</t>
  </si>
  <si>
    <t>3.10</t>
  </si>
  <si>
    <t>cj</t>
  </si>
  <si>
    <t>13.1</t>
  </si>
  <si>
    <t>SERVIÇOS COMPLEMENTARES ELÉTRICA/AUTOMAÇÃO/TELEFÔNICO</t>
  </si>
  <si>
    <t xml:space="preserve"> </t>
  </si>
  <si>
    <t>Alumínio:</t>
  </si>
  <si>
    <t>kg</t>
  </si>
  <si>
    <t>TOTAL GERAL COM BDI</t>
  </si>
  <si>
    <t>TOTAL GERAL</t>
  </si>
  <si>
    <t>Fornecimento de lona preta para proteção de mobiliário durante as obras</t>
  </si>
  <si>
    <t>m³</t>
  </si>
  <si>
    <t>xx,xx</t>
  </si>
  <si>
    <t>unid.</t>
  </si>
  <si>
    <t>6.3</t>
  </si>
  <si>
    <t>PINTURA</t>
  </si>
  <si>
    <t>ADESIVOS</t>
  </si>
  <si>
    <t>Pintura INTERNA</t>
  </si>
  <si>
    <t>MOBILIÁRIO</t>
  </si>
  <si>
    <t>DIVERSOS</t>
  </si>
  <si>
    <t>10.1</t>
  </si>
  <si>
    <t>10.2</t>
  </si>
  <si>
    <t>11.1</t>
  </si>
  <si>
    <t>11.2</t>
  </si>
  <si>
    <t>13.2</t>
  </si>
  <si>
    <t>6.2</t>
  </si>
  <si>
    <t>8.6</t>
  </si>
  <si>
    <t>9.2</t>
  </si>
  <si>
    <t>Canaleta alumínio 73x25 dupla c/ tampa de encaixe - branca</t>
  </si>
  <si>
    <t>4.3</t>
  </si>
  <si>
    <t>4.5</t>
  </si>
  <si>
    <t>4.6</t>
  </si>
  <si>
    <t>CORTINA AUTOMATIZADA</t>
  </si>
  <si>
    <t xml:space="preserve"> m</t>
  </si>
  <si>
    <t>Derivação lateral para eletroduto</t>
  </si>
  <si>
    <t>Quadro de comando com dimensões mínimas de 500x400x200mm - CD Cortina</t>
  </si>
  <si>
    <t>Derivação saída 3 eletrodutos 1" p/Canaleta de Alumínio de 73x25mm</t>
  </si>
  <si>
    <t>6.4</t>
  </si>
  <si>
    <t>6.5</t>
  </si>
  <si>
    <t>6.7</t>
  </si>
  <si>
    <t>6.8</t>
  </si>
  <si>
    <t>2.10</t>
  </si>
  <si>
    <t>Cabo para alarme  CCI de 10 vias na cor branca em PVC, condutores de bitola 0,5mm² em cobre eletrolítico estanhados, isolação PVC cores sólidas.</t>
  </si>
  <si>
    <t>12.1</t>
  </si>
  <si>
    <t>13.3</t>
  </si>
  <si>
    <t>10.3</t>
  </si>
  <si>
    <t>Processo</t>
  </si>
  <si>
    <t>ADMINISTRAÇÃO DE OBRA</t>
  </si>
  <si>
    <t>x,xx</t>
  </si>
  <si>
    <t>Plano de Gerenciamento de Resíduos da Construção Civil – PGRCC</t>
  </si>
  <si>
    <t xml:space="preserve"> unid.</t>
  </si>
  <si>
    <t>SERVIÇOS PRELIMINARES / INSTALAÇÕES PROVISÓRIAS</t>
  </si>
  <si>
    <t>Destinação de resíduos com entrega de Manifesto de Transporte de Resíduos e o Recibo de Destinação de Resíduos por empresa licenciada</t>
  </si>
  <si>
    <t>DEMOLIÇÃO / REMANEJAMENTO / REMOÇÃO</t>
  </si>
  <si>
    <t>3.11</t>
  </si>
  <si>
    <t>3.12</t>
  </si>
  <si>
    <t>3.13</t>
  </si>
  <si>
    <t>3.14</t>
  </si>
  <si>
    <t>6.6</t>
  </si>
  <si>
    <t>DIVISÓRIAS / PAINÉIS / FORROS</t>
  </si>
  <si>
    <t>CARPINTARIA / MARCENARIA / MOBILIÁRIO</t>
  </si>
  <si>
    <t>SERRALHERIA</t>
  </si>
  <si>
    <t>13.4</t>
  </si>
  <si>
    <t>FERRAGENS</t>
  </si>
  <si>
    <t>Mola hidráulica de piso sem travamento</t>
  </si>
  <si>
    <t>VIDRAÇARIA</t>
  </si>
  <si>
    <t>15.1</t>
  </si>
  <si>
    <t>15.2</t>
  </si>
  <si>
    <t>16.1</t>
  </si>
  <si>
    <t>Curva 90º metálica - específica de canaleta de alumínio 73x25mm</t>
  </si>
  <si>
    <t>Patch cord T-568A, Azul 2,5mts</t>
  </si>
  <si>
    <t>Caixa de passagem c/ tampa cega tipo condulete diam 20mm(3/4") pintado de branco</t>
  </si>
  <si>
    <t>Conector box curvo diam 25mm, com arruela e bucha de 1".</t>
  </si>
  <si>
    <t>Patch Cord 2,5m Azul (Conexão da CPU da TV Corporativa)</t>
  </si>
  <si>
    <t>Caixa passagem condulete 25mm com tampa cega pintada de branco onde ficar aparente - Para interligação da caixa de comando atrás da máscara com porta automatizada da fachada</t>
  </si>
  <si>
    <t>Caixa passagem condulete 25mm com tampa cega pintada de branco onde ficar aparente - Para interligação da caixa de comando atrás da máscara com eletrocalha elétrica, motor da porta automatizada e complementação da tubulação de alarme</t>
  </si>
  <si>
    <t>PROGRAMAÇÃO VISUAL INTERNA</t>
  </si>
  <si>
    <t>A2 PO - Adesivo Passa Objetos</t>
  </si>
  <si>
    <t>A1-LP - Adesivo Logo padrão</t>
  </si>
  <si>
    <t>A3 SIA</t>
  </si>
  <si>
    <t>A4 SIA CG</t>
  </si>
  <si>
    <t>A6 - puxe / empurre</t>
  </si>
  <si>
    <t>PS4 - Preferencial</t>
  </si>
  <si>
    <t>PS2 - Caixas</t>
  </si>
  <si>
    <t>PS5 - ATPF - Atendimento Pessoa Física</t>
  </si>
  <si>
    <t>PS10- GG - Gerente Geral</t>
  </si>
  <si>
    <t>PS11- GA - Gerente Adjunto</t>
  </si>
  <si>
    <t>PLACAS PORTA - TIPO 1 - tamanho 300x80mm</t>
  </si>
  <si>
    <t>PP1 - Privativo para Funcionários</t>
  </si>
  <si>
    <t>PLACAS ESPECIAIS - BRAILE</t>
  </si>
  <si>
    <t>PP14 - PRESS - 240x130mm</t>
  </si>
  <si>
    <t>PP15 - AG e HOR - 300x175mm</t>
  </si>
  <si>
    <t>UNIDADE</t>
  </si>
  <si>
    <t>Mascara padrão novo, completa com tampões, para máquinas de autoatendimento</t>
  </si>
  <si>
    <t>Unid.</t>
  </si>
  <si>
    <t>PROGRAMAÇÃO VISUAL EXTERNA</t>
  </si>
  <si>
    <t>Pintura EXTERNA</t>
  </si>
  <si>
    <t>15.3</t>
  </si>
  <si>
    <t>1.17</t>
  </si>
  <si>
    <t>1.18</t>
  </si>
  <si>
    <t>1.19</t>
  </si>
  <si>
    <t>Fita Isolante preta rolo 10 m.</t>
  </si>
  <si>
    <t xml:space="preserve">Cabo de cobre unipolar #2,5mm² flexível HF (Não Halogenado), 70°C  450/750V AFUMEX, AFITOX ou similar </t>
  </si>
  <si>
    <t>Centro de Distribuição tipo Quadro de Comando para Caixa p/ reversora - GSP.1</t>
  </si>
  <si>
    <t>Derivação saída 3 eletrodutos 1" p/Canaleta de Alumínio de 73x45mm</t>
  </si>
  <si>
    <t>Desmontagem elétrico e lógico dos CASHES/TMNs/TMcs</t>
  </si>
  <si>
    <t>Condutor unipolar flexível HF (não halogêneo), seção 4,0 mm² - 750 V, 70° C. Ref. Afumex, Afitox ou equivalente. Circuito estabilizado da porta automatizada</t>
  </si>
  <si>
    <t>2.3</t>
  </si>
  <si>
    <t>2.11</t>
  </si>
  <si>
    <t>4.10</t>
  </si>
  <si>
    <t>Sensor de Presença para interruptor de Embutir (Instalar no lugar do interruptor nos banheiros).</t>
  </si>
  <si>
    <t xml:space="preserve">Módulo Autônomo de emergência com dois faróis de 32Led´s cada e bateria 12v-7Ah com extensão para instalação dos faróis em separado na sala do Autoatendimento + suporte metálico p/ fixação da bateria </t>
  </si>
  <si>
    <t>Caixa de passagem c/ tampa cega tipo condulete diam 20mm(3/4")</t>
  </si>
  <si>
    <t>Módulo Autônomo de emergência com dois faróis de 32 Led´s cada com bateria 12V-7Ah c/ suporte metálico p/ fixação da bateria</t>
  </si>
  <si>
    <t>4.7</t>
  </si>
  <si>
    <t>4.8</t>
  </si>
  <si>
    <t>4.9</t>
  </si>
  <si>
    <t>4.11</t>
  </si>
  <si>
    <t>4.12</t>
  </si>
  <si>
    <t>Condutor unipolar flexível HF (não halogenado), seção 2,5 mm² - 750 V, 70° C. Ref. Afumex, Afitox ou equivalente</t>
  </si>
  <si>
    <t>patch cord verde 3 mts para as mesas</t>
  </si>
  <si>
    <t>Cabo tipo PP 3x1,5mm² para as extensões elétricas</t>
  </si>
  <si>
    <t>Plug  tipo Macho novo padrão 10A.</t>
  </si>
  <si>
    <t>Spiral tube para organizar os cabos nas mesas e caixas BRANCO</t>
  </si>
  <si>
    <t>8.7</t>
  </si>
  <si>
    <t>8.8</t>
  </si>
  <si>
    <t>9.3</t>
  </si>
  <si>
    <t>9.4</t>
  </si>
  <si>
    <t>9.5</t>
  </si>
  <si>
    <t>9.6</t>
  </si>
  <si>
    <t>10.4</t>
  </si>
  <si>
    <t>10.5</t>
  </si>
  <si>
    <t>10.6</t>
  </si>
  <si>
    <t>10.8</t>
  </si>
  <si>
    <t>10.9</t>
  </si>
  <si>
    <t>QUADROS DE DISTRIBUIÇÃO ELÉTRICA</t>
  </si>
  <si>
    <t>Troca de interruptores, tampas cegas e tomadas de 10A/220V de embutir por brancas</t>
  </si>
  <si>
    <t>Contactora WEG CWM25 A - Ar Condicionado - Com infraestrutura</t>
  </si>
  <si>
    <t>mês</t>
  </si>
  <si>
    <t>MATERIAIS E EQUIPAMENTOS</t>
  </si>
  <si>
    <t>pç</t>
  </si>
  <si>
    <t>Duto em chapa de aço galvanizado #26 com isolamento térmico com manta de lã de vidro, e=38mm</t>
  </si>
  <si>
    <t>Par de suporte para ar condicionado do tipo split (unidade evaporadora)</t>
  </si>
  <si>
    <t>Par de suporte galvanizado/inox para ar condicionado do tipo split (unidade condensadora) até 36.000Btu/h</t>
  </si>
  <si>
    <t>Interligações elétricas e de comando (Evaporadora e condensadora) para instalações até 15metros</t>
  </si>
  <si>
    <t>conj.</t>
  </si>
  <si>
    <t>Gás refrigerante R-410A</t>
  </si>
  <si>
    <t>Remoção e descaracterização de pórtico de acesso luminoso</t>
  </si>
  <si>
    <t>A2 T2 - Adesivo Logo Padrão - Portas Fechamento Automático - Horário Agência (10h às 15h)</t>
  </si>
  <si>
    <t>Engenheiro ou arquiteto júnior, com encargos complementares - 10 horas semanais</t>
  </si>
  <si>
    <t xml:space="preserve">Remoção de divisórias e máscaras leves </t>
  </si>
  <si>
    <t>ACESSIBILIDADE</t>
  </si>
  <si>
    <t>Divisória de gesso acartonado para parede interna, simples, espessura final 100mm. Alturas variadas, conforme leiaute</t>
  </si>
  <si>
    <t>Porta interna de madeira semi-oca, de uma folha com batente, guarnição e ferragem, 80x210cm, para parede de gesso acartonado.</t>
  </si>
  <si>
    <t>Emassamento de superfície, 02 demãos de massa à base de PVA</t>
  </si>
  <si>
    <t>Fundo preparador de paredes</t>
  </si>
  <si>
    <t>Montagem e organização do leiaute fornecido pelo Banco</t>
  </si>
  <si>
    <t>Limpeza grossa</t>
  </si>
  <si>
    <t>Limpeza fina e verificação final da obra</t>
  </si>
  <si>
    <t>Enc. Sociais SINAPI-RS MAI/2022</t>
  </si>
  <si>
    <t>Remoção de metais sanitários</t>
  </si>
  <si>
    <t>INSTALAÇÕES HIDROSSANTÁRIAS</t>
  </si>
  <si>
    <t>Cristalização com impermeabilizante bicomponente à base de cimentos especiais, aditivos minerais e polímeros - ref. Viapol</t>
  </si>
  <si>
    <t>Porta interna de madeira maciça, de uma folha com batente, guarnição e ferragem, 90x210cm, para parede de alvenaria.</t>
  </si>
  <si>
    <t>Remanejo de móvel e esquadrias do divisor de sigilo</t>
  </si>
  <si>
    <t>PAVIMENTAÇÃO</t>
  </si>
  <si>
    <t>Remoção de rodapés de madeira</t>
  </si>
  <si>
    <t>Piso tátil Discreet PVC (elementos individuais) Alerta e Direcional 250x300x5mm cor Azul. Colagem direta Dupla Face</t>
  </si>
  <si>
    <t>Remoção  e descaracterização de testeira luminosa de fachada</t>
  </si>
  <si>
    <t>Remoção de bandeira luminosa</t>
  </si>
  <si>
    <t>Coluna iluminada do acesso (antigo "pórtico"), dimensões 210x40x25cm</t>
  </si>
  <si>
    <t>Letra caixa testeira</t>
  </si>
  <si>
    <t>conj</t>
  </si>
  <si>
    <t>Fundo para madeira - (portas novas)</t>
  </si>
  <si>
    <t>PLACAS SUSPENSAS - tamanho 590x320mm - Remanejo</t>
  </si>
  <si>
    <t>PLACAS PORTA - TIPO 2 - tamanho 190x150mm</t>
  </si>
  <si>
    <t>PP8 - Masculino</t>
  </si>
  <si>
    <t>PP17 - Masculino</t>
  </si>
  <si>
    <t>5.5</t>
  </si>
  <si>
    <t>9.1.1</t>
  </si>
  <si>
    <t>9.1.2</t>
  </si>
  <si>
    <t>9.1.3</t>
  </si>
  <si>
    <t>9.2.1</t>
  </si>
  <si>
    <t>12.1.1</t>
  </si>
  <si>
    <t>12.1.2</t>
  </si>
  <si>
    <t>12.1.3</t>
  </si>
  <si>
    <t>12.1.4</t>
  </si>
  <si>
    <t>12.1.5</t>
  </si>
  <si>
    <t>12.1.6</t>
  </si>
  <si>
    <t>12.1.7</t>
  </si>
  <si>
    <t>12.1.8</t>
  </si>
  <si>
    <t>14.1</t>
  </si>
  <si>
    <t>14.2</t>
  </si>
  <si>
    <t>14.3</t>
  </si>
  <si>
    <t>15.1.1</t>
  </si>
  <si>
    <t>15.1.2</t>
  </si>
  <si>
    <t>15.1.3</t>
  </si>
  <si>
    <t>15.1.4</t>
  </si>
  <si>
    <t>15.1.5</t>
  </si>
  <si>
    <t>15.1.6</t>
  </si>
  <si>
    <t>15.1.7</t>
  </si>
  <si>
    <t>15.2.1</t>
  </si>
  <si>
    <t>15.3.1</t>
  </si>
  <si>
    <t>15.4</t>
  </si>
  <si>
    <t>15.4.1</t>
  </si>
  <si>
    <t>15.4.2</t>
  </si>
  <si>
    <t>15.4.3</t>
  </si>
  <si>
    <t>15.5</t>
  </si>
  <si>
    <t>15.5.1</t>
  </si>
  <si>
    <t>15.5.2</t>
  </si>
  <si>
    <t>15.5.3</t>
  </si>
  <si>
    <t>15.5.4</t>
  </si>
  <si>
    <t>15.6</t>
  </si>
  <si>
    <t>15.6.1</t>
  </si>
  <si>
    <t>17.1</t>
  </si>
  <si>
    <t>17.2</t>
  </si>
  <si>
    <t>17.3</t>
  </si>
  <si>
    <t>18.1</t>
  </si>
  <si>
    <t>18.2</t>
  </si>
  <si>
    <t>18.3</t>
  </si>
  <si>
    <t>Fundo selador para forro de gesso</t>
  </si>
  <si>
    <t>INFRAESTRUTURA ELÉTRICA E LÓGICA</t>
  </si>
  <si>
    <t>ILUMINAÇÃO E ELETROCALHAS</t>
  </si>
  <si>
    <t>Eletroduto de aço carbono com costura, galvanizado a fogo, tipo semipesado, com conexões (2 luvas, 1 curva longa, 1 abraçadeira tipo "D" com Chaveta), ø 3/4"</t>
  </si>
  <si>
    <t>Retirada de luminárias, descartar as luminárias e reatores e entregar as lâmpadas acondicionadas na BAGERGS.</t>
  </si>
  <si>
    <t>1.20</t>
  </si>
  <si>
    <t>1.21</t>
  </si>
  <si>
    <t>1.22</t>
  </si>
  <si>
    <t>1.23</t>
  </si>
  <si>
    <t>1.24</t>
  </si>
  <si>
    <t>1.25</t>
  </si>
  <si>
    <t>1.26</t>
  </si>
  <si>
    <t>Eletrocalha - Derivação lateral para eletroduto 3/4"</t>
  </si>
  <si>
    <t>1.27</t>
  </si>
  <si>
    <t>Eletrocalha - Derivação lateral para eletroduto 1"</t>
  </si>
  <si>
    <t>1.28</t>
  </si>
  <si>
    <t>Perfilado 38x38mm chapa #18</t>
  </si>
  <si>
    <t>1.29</t>
  </si>
  <si>
    <t>Perfilado - Acoplamento de perfilado 38x38mm p/eletrocalha</t>
  </si>
  <si>
    <t>1.30</t>
  </si>
  <si>
    <t>Suporte longo para perfilado 38x38mm</t>
  </si>
  <si>
    <t>1.31</t>
  </si>
  <si>
    <t xml:space="preserve">Emendas Internas ("I", "L") para perfilado 38x38mm  </t>
  </si>
  <si>
    <t>1.32</t>
  </si>
  <si>
    <t>Derivação lateral para eletroduto 3/4" para perfilado 38x38mm</t>
  </si>
  <si>
    <t>1.33</t>
  </si>
  <si>
    <t>Vergalhão rosca total 1/4"</t>
  </si>
  <si>
    <t>1.34</t>
  </si>
  <si>
    <t>Chumbador rosca interna 1/4"</t>
  </si>
  <si>
    <t>1.35</t>
  </si>
  <si>
    <t xml:space="preserve">Parafusos, porcas e arruelas para perfilados/eletrocalha </t>
  </si>
  <si>
    <t>1.36</t>
  </si>
  <si>
    <t>1.37</t>
  </si>
  <si>
    <t>Canaleta de alumínio duplo c/ tampa 73x45mm para quadros de força e alimentação dos Caixas</t>
  </si>
  <si>
    <t>1.38</t>
  </si>
  <si>
    <t>1.39</t>
  </si>
  <si>
    <t>1.40</t>
  </si>
  <si>
    <t>Canaleta de alumínio duplo c/ tampa 73x25mm para CD Timer e CD Cortina</t>
  </si>
  <si>
    <t>1.41</t>
  </si>
  <si>
    <t>1.42</t>
  </si>
  <si>
    <t>Timer programável Bivolt COEL RSTS20 ou similar.</t>
  </si>
  <si>
    <t>Caixa Passagem Eletrica Tigre 30cm Sobrepor - Cpt30 - Tigre ou similar (Para armazenar os cabos)</t>
  </si>
  <si>
    <t>Quadro distribuição PVC, Sobrepor, para 4 disjuntores com tampa de acrílico - WEG ou similar</t>
  </si>
  <si>
    <t>Eletroduto Flexível com alma de aço revestimento PVC com boxes- Sealtube - 1/2 " (interligação da Caixa de passagem ao CD das baterias)</t>
  </si>
  <si>
    <t>Abraçadeiras de Velcro 16mm Hellerman ou similar para amarração para eletroduto cordoado (20 unidades).</t>
  </si>
  <si>
    <t>4.4</t>
  </si>
  <si>
    <t>Tampa Terminal em ABS para Canaleta em alumínio (73x25)mm - Cores Branca ou Cinza - ref. Dutotec Linha Standard</t>
  </si>
  <si>
    <t>Disjuntores Termomagnéticos Caixa Moldada -10kA com fixações e terminais p/ cabos</t>
  </si>
  <si>
    <t xml:space="preserve">           - 3x40A (Geral CD Estab. e CDBK)</t>
  </si>
  <si>
    <t xml:space="preserve">           - 3x32A</t>
  </si>
  <si>
    <t xml:space="preserve">           - 3x16A (Banco de Capacitores)</t>
  </si>
  <si>
    <t>5.6</t>
  </si>
  <si>
    <t>5.7</t>
  </si>
  <si>
    <t>5.8</t>
  </si>
  <si>
    <t>5.9</t>
  </si>
  <si>
    <t>5.10</t>
  </si>
  <si>
    <t>Dispositivo Protetor contra sobretensão, 45kA - DPS - Ref. Clamper, Siemens ou WEG.</t>
  </si>
  <si>
    <t>5.11</t>
  </si>
  <si>
    <t>5.12</t>
  </si>
  <si>
    <t>5.13</t>
  </si>
  <si>
    <t>Banco de Capacitores Trifásico fixo 2,0 kVAr (NB 10kVA) em 380VAC, em caixa ABS com tampa, com dispositivos anti-explosão, disjuntor de proteção e distorção máxima de harmônicas de 3%</t>
  </si>
  <si>
    <t>5.14</t>
  </si>
  <si>
    <t>5.15</t>
  </si>
  <si>
    <t>5.16</t>
  </si>
  <si>
    <t>Eletroduto de aço carbono com costura, galvanizado a fogo, tipo semipesado, com conexões (2 luvas, 1 curva longa, 1 abraçadeira tipo "D" com Chaveta), ø 1" pintado de branco onde ficar aparente - Para interligação da caixa de comando atrás da máscara com porta automatizada da fachada</t>
  </si>
  <si>
    <t>Eletroduto de aço carbono com costura, galvanizado a fogo, tipo semipesado, com conexões (2 luvas, 1 curva longa, 1 abraçadeira tipo "D" com Chaveta), ø 1" pintado de branco onde ficar aparente - Para interligação da caixa de comando atrás da máscara com eletrocalha elétrica, motor da porta automatizada e complementação da tubulação de alarme</t>
  </si>
  <si>
    <t>8.9</t>
  </si>
  <si>
    <t>8.10</t>
  </si>
  <si>
    <t>8.11</t>
  </si>
  <si>
    <t>COMPLEMENTAÇÃO DO SISTEMA DE ALARME</t>
  </si>
  <si>
    <t>Eletroduto de aço carbono com costura, galvanizado a fogo, tipo semipesado, com conexões (2 luvas, 1 curva longa, 1 abraçadeira tipo "D" com Chaveta), ø 1" pintado de branco onde ficar aparente (Usar nas baixadas da retaguarda)</t>
  </si>
  <si>
    <t>Caixa de passagem em alumínio com rosca de 25 mm (1"), tipo condulete, pintada de branco onde ficar aparente, com tampa cega (Usar nas baixadas da retaguarda)</t>
  </si>
  <si>
    <t>ADEQUAÇÕES DA SALA DO NOBREAK, PL NOBREAK, PL WIFI/AP E PL SALA COFRE</t>
  </si>
  <si>
    <t>Ligação da drenagem dos condicionadores aos pontos de dreno termicamente isoladas</t>
  </si>
  <si>
    <t>2.12</t>
  </si>
  <si>
    <t>II</t>
  </si>
  <si>
    <r>
      <t xml:space="preserve"> m</t>
    </r>
    <r>
      <rPr>
        <vertAlign val="superscript"/>
        <sz val="10"/>
        <rFont val="Arial"/>
        <family val="2"/>
      </rPr>
      <t>2</t>
    </r>
  </si>
  <si>
    <t>10.7</t>
  </si>
  <si>
    <t>ITEM</t>
  </si>
  <si>
    <t>DISCRIMINAÇÃO DOS SERVIÇOS</t>
  </si>
  <si>
    <t>VALOR (R$)</t>
  </si>
  <si>
    <t xml:space="preserve">ETAPAS </t>
  </si>
  <si>
    <t>1ª</t>
  </si>
  <si>
    <t>2ª</t>
  </si>
  <si>
    <t>MANUTENÇÃO CIVIL</t>
  </si>
  <si>
    <t>Percentual</t>
  </si>
  <si>
    <t>Valor</t>
  </si>
  <si>
    <t>12.2</t>
  </si>
  <si>
    <t>12.2.1</t>
  </si>
  <si>
    <t>12.2.2</t>
  </si>
  <si>
    <t>12.2.3</t>
  </si>
  <si>
    <t>12.2.4</t>
  </si>
  <si>
    <t>12.2.5</t>
  </si>
  <si>
    <t>A2 SAA2 - Adesivo Logo Padrão - Portas Fechamento Automático - Horário Sala de Autoatendimento (Segunda a sábado das 7h às 20h)</t>
  </si>
  <si>
    <t>Luva de Arremate para Canaleta em alumínio (73x45)mm - Cores Branca ou Cinza - ref. Dutotec</t>
  </si>
  <si>
    <t>Luva de Arremate para Canaleta em alumínio (73x25)mm - Cores Branca ou Cinza - ref. Dutotec</t>
  </si>
  <si>
    <t>Eletroduto ferro diâmetro 20 mm (3/4") pintado de branco</t>
  </si>
  <si>
    <t>Disjuntor monopolar 5kA - 16A - tipo 5SX1 Siemens ou equivalente</t>
  </si>
  <si>
    <t>Disjuntor monopolar 5kA - 20A - tipo 5SX1 Siemens ou equivalente</t>
  </si>
  <si>
    <t>Disjuntor monopolar 5kA - Curva C - 32A - tipo 5SX1 Siemens ou equivalente</t>
  </si>
  <si>
    <t>0587/2022</t>
  </si>
  <si>
    <r>
      <t xml:space="preserve">3. PRAZO DE EXECUÇÃO/ENTREGA: </t>
    </r>
    <r>
      <rPr>
        <sz val="10"/>
        <rFont val="Calibri"/>
        <family val="2"/>
        <scheme val="minor"/>
      </rPr>
      <t>90 dias</t>
    </r>
  </si>
  <si>
    <t>Remoção de entulho diverso, incluindo caçamba, servente e carreto (obra e pátio lateral da agência)</t>
  </si>
  <si>
    <t>Remoção de persianas verticais</t>
  </si>
  <si>
    <t>Remoção  e descaracterização de programação visual interna antiga (placas suspensas e placas de porta antigas)</t>
  </si>
  <si>
    <t>Serviço de instalação de tubos de PVC soldável, água fria DN 25mm (para dreno do ar-condicionado), inclusive conexões, cortes e fixações, para prédios</t>
  </si>
  <si>
    <t>Canaleta Perfil para Ar Condicionado Split 2M 6,5 x 5,5cm Branca com acabamentos, para embutir o dreno do ar-condicionado da circulação.</t>
  </si>
  <si>
    <t>Remoção de barras de ferro, bicicletário e lixeira da frente da agência</t>
  </si>
  <si>
    <t>Recomposição do piso de concreto do passeio</t>
  </si>
  <si>
    <t>Demolição de argamassa, de forma manual (áreas com reboco deteriorado por infiltração, interno), até altura de 70cm</t>
  </si>
  <si>
    <t>Demolição de argamassa, de forma manual (áreas com reboco deteriorado por infiltração, externo - área do pátio lateral), até altura de 100cm</t>
  </si>
  <si>
    <t>Ajustes na Esquadria de alumínio natural da sala de autoatendimento, série 30, com grade interna, devido à colocação das máscaras novas</t>
  </si>
  <si>
    <t>Regulagem das Portas pivotantes em vidro temperado e=10 mm, 2 folhas 90x210, para pórtico Banrisul Eletrônico</t>
  </si>
  <si>
    <t>Fornecimento e colocação de Vidro liso transparente 6mm, colocado em caixilhos com ou sem baguetes, instalação com gaxeta (sala de autoatendimento)</t>
  </si>
  <si>
    <t>Regulagem da Porta auxiliar da Sala de Autoatendimento</t>
  </si>
  <si>
    <t>Válvula de descarga para caixa acoplada, banheiro masculino</t>
  </si>
  <si>
    <t>Fornecimento e instalação de bicicletário de chão, com 5 posições.</t>
  </si>
  <si>
    <t>Logo em hexágonos coloridos</t>
  </si>
  <si>
    <t>Aço:</t>
  </si>
  <si>
    <t>Pintura látex PVA, 02 demãos, sem emassamento, cor branco (laje sala arquivo e nobreak)</t>
  </si>
  <si>
    <t>Pintura acrílica, 02 demãos, sem emassamento sobre alvenarias internas - cor CINZA CRÔMIO. Paredes internas de alvenaria atrás da plataforma de atendimento, lateral da plataforma e pilares</t>
  </si>
  <si>
    <t>Pintura acrílica, 02 demãos, sem emassamento sobre alvenarias internas - cor BRANCO. Paredes internas de alvenaria e gesso acartonado</t>
  </si>
  <si>
    <t>Pintura esmalte sintético em esquadrias de madeira, 02 demãos, com emassamento - portas de madeira, conforme tom das portas existentes. Duas Demãos.</t>
  </si>
  <si>
    <t>Esmalte - cor cinza crômio. Duas Demãos. Grades condensadoras</t>
  </si>
  <si>
    <t>Pintura esmalte sintético em esquadria metálica, 02 demãos - cor cinza crômio. Duas Demãos. Grades internas</t>
  </si>
  <si>
    <t>PLACAS SUSPENSAS - tamanho 520x140mm</t>
  </si>
  <si>
    <t>PP5 - Arquivo</t>
  </si>
  <si>
    <t>PP10 - PNE</t>
  </si>
  <si>
    <t>PP3 - Nobreak</t>
  </si>
  <si>
    <t>12.2.6</t>
  </si>
  <si>
    <t>15.2.2</t>
  </si>
  <si>
    <t>15.2.3</t>
  </si>
  <si>
    <t>15.3.2</t>
  </si>
  <si>
    <t>Luminária Plafon Branca, quadrada, de SOBREPOR, 10W, 6000K, diâmetro 30 cm. Retirar e descartar as luminárias existentes. (Banheiros)</t>
  </si>
  <si>
    <t>Desinstalar luminárias, eletrodutos e cabos no interior da agência, entregar as lâmpadas acondicionadas na BAGERGS. e descartar o restante.</t>
  </si>
  <si>
    <t>Desinstalar luminárias, eletrodutos e cabos na marquise da fachada da agência e descartar.</t>
  </si>
  <si>
    <t>Eletrocalha em aço galvanizado, perfurada, chapa #18, tipo C, seção (200x100)mm.</t>
  </si>
  <si>
    <t>Tampa para eletrocalha 200mm</t>
  </si>
  <si>
    <t>Divisor em "L" para eletrocalha 200x100mm</t>
  </si>
  <si>
    <t>Suporte suspensão duplo tirante 3/8" para eletrocalha 200x100mm</t>
  </si>
  <si>
    <t>Emenda interna tipo "U" p/ eletrocalha 200x100mm</t>
  </si>
  <si>
    <t>Terminal de fechamento p/ eletrocalha 200x100mm</t>
  </si>
  <si>
    <t>Eletrocalha em aço galvanizado, perfurada, chapa #18, tipo C, seção (100x100)mm.</t>
  </si>
  <si>
    <t>Tampa para eletrocalha 100mm</t>
  </si>
  <si>
    <t>Divisor em "L" para eletrocalha 100x100mm</t>
  </si>
  <si>
    <t>Suporte suspensão duplo tirante 3/8" para eletrocalha 100x100mm</t>
  </si>
  <si>
    <t>Emenda interna tipo "U" p/ eletrocalha 100x100mm</t>
  </si>
  <si>
    <t>Terminal de fechamento p/ eletrocalha 100x100mm</t>
  </si>
  <si>
    <t>1.43</t>
  </si>
  <si>
    <t>1.44</t>
  </si>
  <si>
    <t>1.45</t>
  </si>
  <si>
    <t>1.46</t>
  </si>
  <si>
    <t>1.47</t>
  </si>
  <si>
    <t>ILUMINAÇÃO DE EMERGÊNCIA (Toda infra nova) E TIMER AR COND.</t>
  </si>
  <si>
    <t>Módulo Autonomo de emergência tipo balizamento com indicação de SAÍDA, 500-800 lm, 220/127V, 80 led´s, 6V-4.5Ah, autonomia mínima de 4 horas, gabinete em metal, pintura epoxi. Technomaster ou equivalente.</t>
  </si>
  <si>
    <t>Módulo Autonomo de emergência tipo balizamento com indicação de SAÍDA DE EMERGÊNCIA, 500-800 lm, 220/127V, 80 led´s, 6V-4.5Ah, autonomia mínima de 4 horas, gabinete em metal, pintura epoxi. Technomaster ou equivalente.</t>
  </si>
  <si>
    <t>2.13</t>
  </si>
  <si>
    <t>2.14</t>
  </si>
  <si>
    <t>2.15</t>
  </si>
  <si>
    <t>2.16</t>
  </si>
  <si>
    <t>CABEAMENTO ESTRUTURADO, INFRAESTRUTURA ELÉTRICA E LÓGICA PARA MESAS ATENDIMENTO E SALA COFRE, TROCA DE PORTA EQUIPAMENTOS E PONTO CONTADOR DE CÉDULAS (Antessala cofre e Caixas)</t>
  </si>
  <si>
    <r>
      <t xml:space="preserve">Duto SLIM - </t>
    </r>
    <r>
      <rPr>
        <sz val="10"/>
        <rFont val="Calibri"/>
        <family val="2"/>
      </rPr>
      <t>(BEGE)</t>
    </r>
  </si>
  <si>
    <r>
      <t xml:space="preserve">Curva interna 90 graus SLIM </t>
    </r>
    <r>
      <rPr>
        <sz val="10"/>
        <rFont val="Calibri"/>
        <family val="2"/>
      </rPr>
      <t>(BEGE)</t>
    </r>
  </si>
  <si>
    <r>
      <t xml:space="preserve">Adaptador porta equipamento para duto SLIM </t>
    </r>
    <r>
      <rPr>
        <sz val="10"/>
        <rFont val="Calibri"/>
        <family val="2"/>
      </rPr>
      <t xml:space="preserve">(BEGE) </t>
    </r>
  </si>
  <si>
    <t>3.15</t>
  </si>
  <si>
    <t>3.16</t>
  </si>
  <si>
    <t>3.17</t>
  </si>
  <si>
    <t>3.18</t>
  </si>
  <si>
    <t>3.19</t>
  </si>
  <si>
    <t>3.20</t>
  </si>
  <si>
    <t>patch cord azul 3 mts para as mesas e Emissor de Senhas</t>
  </si>
  <si>
    <t>3.21</t>
  </si>
  <si>
    <t>3.22</t>
  </si>
  <si>
    <t>3.23</t>
  </si>
  <si>
    <t>3.24</t>
  </si>
  <si>
    <t>3.25</t>
  </si>
  <si>
    <t>3.26</t>
  </si>
  <si>
    <t>3.27</t>
  </si>
  <si>
    <t xml:space="preserve">Caixa de passagem condulete diâm. 25 mm com tampa cega. </t>
  </si>
  <si>
    <t>Caixa de passagem condulete diâm. 25 mm com RJ45 fêmea Cat. 6.</t>
  </si>
  <si>
    <t>5.4.1</t>
  </si>
  <si>
    <t xml:space="preserve">           - 3x50A (Geral QGBT/CD1)</t>
  </si>
  <si>
    <t>5.4.2</t>
  </si>
  <si>
    <t>5.4.3</t>
  </si>
  <si>
    <t>5.4.4</t>
  </si>
  <si>
    <t>Disjuntor monopolar 5kA, Curva C - 25A - tipo 5SX1 Siemens ou equivalente</t>
  </si>
  <si>
    <t>7.4</t>
  </si>
  <si>
    <t>7.5</t>
  </si>
  <si>
    <t>7.6</t>
  </si>
  <si>
    <t>7.7</t>
  </si>
  <si>
    <t>7.8</t>
  </si>
  <si>
    <t>7.9</t>
  </si>
  <si>
    <t>7.10</t>
  </si>
  <si>
    <t>7.11</t>
  </si>
  <si>
    <t>INFRAESTRUTURA PARA TROCA DE RACKS</t>
  </si>
  <si>
    <t>Cabo UTP, 4 pares 24AWG LSZH (Não Halogenado) - Categoria 6.</t>
  </si>
  <si>
    <t>Suporte para canaleta de alumínio p/três blocos com duas tomadas tipo bloco NBR 20A (PRETA) mais um bloco cego na cor branca (Identificar com EExx conforme circuito existente em adesivo em poliéster autocolante fundo branco e letras pretas).</t>
  </si>
  <si>
    <t>Canaleta de alumínio duplo c/ tampa 73x45mm</t>
  </si>
  <si>
    <t>Curva 90º de PVC (interna e externa) específica de canaleta de alumínio 73x45mm</t>
  </si>
  <si>
    <t>Curva metálica 73x45mm dupla c/ tampa de encaixe - branca</t>
  </si>
  <si>
    <t>Caixa de alumínio 100x100x50 com altura específica para canaleta 73X45mm</t>
  </si>
  <si>
    <t>Derivação saída 2 eletrodutos 1" p/Canaleta de Alumínio de 73x45mm</t>
  </si>
  <si>
    <t>Caixa de alumínio 100x100x50mm com altura específica para canaleta 73x25mm</t>
  </si>
  <si>
    <t>8.12</t>
  </si>
  <si>
    <t>Tampa terminal em ABS para canaleta dupla Dutotec 73x25mm - branca</t>
  </si>
  <si>
    <t>8.13</t>
  </si>
  <si>
    <t>Tampa terminal ABS 25mm - Branca</t>
  </si>
  <si>
    <t>8.14</t>
  </si>
  <si>
    <t>8.15</t>
  </si>
  <si>
    <t>Conector fêmea RJ45 keystone categoria 6, vias de contato produzidas em bronze fosforoso com camadas de 2,54 m de níquel e 1,27 m de ouro, marca Furukawa ou equivalente.</t>
  </si>
  <si>
    <t>8.16</t>
  </si>
  <si>
    <t>Patch panel Cat.6 Plus 24P. (Central Telefônica)</t>
  </si>
  <si>
    <t>8.17</t>
  </si>
  <si>
    <t>Régua com 8 tomadas para racks 19" com ângulo de 45º</t>
  </si>
  <si>
    <t>8.18</t>
  </si>
  <si>
    <t>Rack padrão 19" tipo gabinete fechado, porta acrílico com chave, próprio para cabeamento estruturado de 24 Us, profundidade 570mm  fixado na parede com UMA bandeja e 07 (SETE) organizadores de cabos em PVC - Cor RAL 7032</t>
  </si>
  <si>
    <t>8.19</t>
  </si>
  <si>
    <t>Rack padrão 19" tipo gabinete fechado, porta acrílico com chave, próprio para cabeamento estruturado de 16 Us, profundidade 570mm livres internamente, fixado na parede com quatro bandejas de 4 apoios e 64 conjuntos de parafusos porca/gaiola. Cor Cinza RAL 7032.</t>
  </si>
  <si>
    <t>8.20</t>
  </si>
  <si>
    <t>Retirada de Rack existente e DESCARTAR.</t>
  </si>
  <si>
    <t>8.21</t>
  </si>
  <si>
    <t>8.22</t>
  </si>
  <si>
    <t>Cabo telefônico CIT- 50x10 pares interligando rack das operadoras ate DG entrada.</t>
  </si>
  <si>
    <t>8.23</t>
  </si>
  <si>
    <t>Eletroduto de PVC rígido roscável, com conexões (2 luvas, 1 curva longa, 1 abraçadeira tipo "D" com Chaveta), ø 2"</t>
  </si>
  <si>
    <t>8.24</t>
  </si>
  <si>
    <t>Bloco de inserção engate rápido com corte M10 LSA Plus com bastidor completo</t>
  </si>
  <si>
    <t>8.25</t>
  </si>
  <si>
    <t>patch cord azul 1,0 mts Cat. 6 para o Rack</t>
  </si>
  <si>
    <t>8.26</t>
  </si>
  <si>
    <t>patch cord verde 1,0 mts Cat. 6 para o Rack</t>
  </si>
  <si>
    <t>8.27</t>
  </si>
  <si>
    <t>8.28</t>
  </si>
  <si>
    <t>Caixa de passagem condulete diâm. 25 mm com tampa e com RJ45 Fêmea. Para infraestrutura do ponto de lógica do Nobreak.</t>
  </si>
  <si>
    <t>8.29</t>
  </si>
  <si>
    <t>Abraçadeiras de Velcro 16mm Hellerman ou similar para amarração cabos e patch-cords (20 unidades)</t>
  </si>
  <si>
    <t>9.7</t>
  </si>
  <si>
    <t>Deslocar emissor de fumaça na sala de Autoatendimento.</t>
  </si>
  <si>
    <t>Fechadura Digital modelo FR 210 Intelbras ou semelhante com mola de porta.</t>
  </si>
  <si>
    <t>Instalar infraestrutura para iluminação da testeira, marquise e Cubos na fachada da agência junto com circuito da iluminação externa</t>
  </si>
  <si>
    <t>Instalar de TV na plataforma.</t>
  </si>
  <si>
    <t>Retirada de DG Telefônico da automação e descartar.</t>
  </si>
  <si>
    <t>Retirada de Poste de entrada de energia e descartar.</t>
  </si>
  <si>
    <t>Retirada de toda infraestrutura elétrica, lógica, telefônia e de alarme que não serão mais utilizadas nas paredes e acima do forro e descartar.</t>
  </si>
  <si>
    <r>
      <t xml:space="preserve"> m</t>
    </r>
    <r>
      <rPr>
        <vertAlign val="superscript"/>
        <sz val="10"/>
        <rFont val="Arial"/>
        <family val="2"/>
      </rPr>
      <t>3</t>
    </r>
  </si>
  <si>
    <t>Andaime metálico de encaixe para trabalho em fachada de edifícios - locação mensal</t>
  </si>
  <si>
    <t>Demolição de forro de pvc</t>
  </si>
  <si>
    <t>Furo em alvenaria d=30mm para passagem de dreno de ar-condicionado</t>
  </si>
  <si>
    <t>IMPERMEABILIZAÇÃO</t>
  </si>
  <si>
    <t>Rodapé de poliestireno com friso, h=15cm - cor branca</t>
  </si>
  <si>
    <t>Aplicação de concreto nos orifícios deixados pelas barras de ferro, bicicletário e lixeira no passeio/ cimento + areia + brita traço 1:4:8</t>
  </si>
  <si>
    <t>REVESTIMENTOS/ ACABAMENTOS</t>
  </si>
  <si>
    <t>Chapisco interno/externo, com argamassa de cimento e areia sem peneirar, traço 1:3, e=5mm com aditivo impermeabilizante. Alvenarias raspadas</t>
  </si>
  <si>
    <t>Emboço para parede interna ou externa, com argamassa de cimento, cal e areia, traço 1:2:10, e=20mm, Ccom aditivo impermeabilizante</t>
  </si>
  <si>
    <t>Reboco para parede interna ou externa, com argamassa de cimento, cal e areia peneirada, traço 1:1:6, e=5mm, com aditivo impermeabilizante</t>
  </si>
  <si>
    <t>Forro acústico de Fibra Mineral Removível, modulação 625x625x15mm, apoiados em perfis metálicos tipo "T" suspensos por perfis rígidos - ref. Armstrong, Sahara ou similar ou de melhor qualidade. Atentar para sanca tipo inclinação junto às janelas altas.</t>
  </si>
  <si>
    <t>Forro de gesso acartonado fixo, com perfis em aço galvanizado, e=12,50mm, colocado, com negativo e alçapão, para marquise</t>
  </si>
  <si>
    <r>
      <t xml:space="preserve">Grade para proteção de condensadoras e linhas, pintada na cor branco, com abertura para acesso à manutenção. Fornecer com cadeado. (Barra redonda 5/18", Parafuso de Aço tipo chumbador parabolt </t>
    </r>
    <r>
      <rPr>
        <sz val="10"/>
        <rFont val="Calibri"/>
        <family val="2"/>
      </rPr>
      <t>Ø</t>
    </r>
    <r>
      <rPr>
        <sz val="10"/>
        <rFont val="Calibri"/>
        <family val="2"/>
        <scheme val="minor"/>
      </rPr>
      <t xml:space="preserve"> 3/8", Barra de ferro retangular, Barra chata 1.1/2x5/16", Cadeado largura 25mm)</t>
    </r>
  </si>
  <si>
    <t>Emassamento de superfície, 02 demãos de massa acrílica</t>
  </si>
  <si>
    <t>Pintura acrílica, 02 demãos, sem emassamento sobre forro de gesso. Cor Branco Neve.</t>
  </si>
  <si>
    <t>Primer anticorrosivo e antioxidante para aplicação em superfícies ferrosas (zarcão). Grades condensadoras</t>
  </si>
  <si>
    <t>Torneira de mesa baixa, com acionamento por alavanca e fechamento automático para lavatório - ref. Decamatic Eco 1173C Conforto ou similar ou de melhor qualidade. Para Sanitário acessível</t>
  </si>
  <si>
    <t>Persiana vertical tipo blackout, Ref. marca Persianet modelo Nuance BK cinza, largura 90 mm ou similar ou de melhor qualidade, instalada nos locais indicados em planta</t>
  </si>
  <si>
    <t>Limpeza/desentupimento de calhas e tubos de queda</t>
  </si>
  <si>
    <t>18.4</t>
  </si>
  <si>
    <t>Instalação de TV na Plataforma</t>
  </si>
  <si>
    <t>7.12</t>
  </si>
  <si>
    <t>Pintura acrílica, 02 demãos, sem emassamento sobre alvenarias externas - cor Cinza Prata - Lateral do pátio e Frontão</t>
  </si>
  <si>
    <t>Remoção de revestimento em ACM cinza da marquise</t>
  </si>
  <si>
    <t>Impermeabilização de cobertura plana com manta asfáltica polimérica (marquise)</t>
  </si>
  <si>
    <t>Limpeza, com hidrojato, da marquise</t>
  </si>
  <si>
    <t>Proteção mecânica de superfície impermeabilizada, com argamassa cimento/areia 1:3, e=3cm</t>
  </si>
  <si>
    <t>Testeiras em placa ACM (revestimento liso e quina vazada), com estrutura. Marquise e fachada. Cor do ACM:  AZUL NOTURNO</t>
  </si>
  <si>
    <t>14.4</t>
  </si>
  <si>
    <t>TV CORPORATIVA NA PLATAFORMA, INFRA EMISSOR, TOMADA MESAS E PONTO PARA CAFÉ E ÁGUA</t>
  </si>
  <si>
    <t>7.13</t>
  </si>
  <si>
    <t>7.14</t>
  </si>
  <si>
    <t>Tomada de Sobrepor 20A - NBR 14136  - Cor Branca. Fixar na lateral interna da mesa. Marca Tramontina Lizflex ou de igual qualidade.</t>
  </si>
  <si>
    <t>condicionador de ar split tipo Built-in (Duto) 35.000 btu/h inverter ciclo reverso, selo PROCEL "A" (unidade condensadora e evaporadora) proteção anticorrosiva contra a maresia (oxidação)  Ref.: Modelo SBQ36AVL com FBQ36AVL (evaporadora) e RZQ36AVL (condensadora) da Daikin ou similar ou de melhor qualidade</t>
  </si>
  <si>
    <t>condicionador de ar split tipo  teto inverter 30.000btu/h ciclo reverso, selo PROCEL "A (unidade condensadora e evaporadora) AOBA30LFTL Fujitsu ou similar ou de melhor qualidade</t>
  </si>
  <si>
    <t>condicionador de ar split tipo hi-wall 12.000btu/h inverter ciclo reverso, selo PROCEL "A" (unidade condensadora e evaporadora) proteção anticorrosiva contra a maresia (oxidação) Ref.: S4NW12JA3XA.EB2GAMZ (evaporadora) e S4UW12JA3XA.EB2GAMZ (condensadora) da LG ou similar ou de melhor qualidade</t>
  </si>
  <si>
    <t>Desinstalação de condicionador de ar split tipo Built in 36.000btu/h (unidade evaporadora). Descarte conforme normas ambientais.</t>
  </si>
  <si>
    <t>Desinstalação de condicionador de ar split tipo Built in 36.000btu/h (unidade condensadora) . Descarte conforme normas ambientais.</t>
  </si>
  <si>
    <t>Adesivo para tubo de espuma elastomérica - Lata 900ml - ref. Armacell Armaflex 520 ou similar ou de melhor qualidade</t>
  </si>
  <si>
    <t>Amortecedor de vibração em borracha/neoprene (calço), (100x100x100)mm</t>
  </si>
  <si>
    <t>Barra rosqueada aço galvanizada 1/4" com 10 porcas e 20 arruelas</t>
  </si>
  <si>
    <t>Fita adesiva de espuma elastomérica (50x3)mm rolo de 15m - ref. Armacell Cinta AF ou similar ou de melhor qualidade</t>
  </si>
  <si>
    <t>Grelha de retorno de ar de alumínio, aletas horizontais fixas, LxH (625x425)mm - ref. TROX AR-A ou similar ou de melhor qualidade</t>
  </si>
  <si>
    <t>Grelha de ventilação de alumínio, aletas horizontais ajustáveis individualmente, dupla deflexão, com registro, LxH (625x425)mm - ref. TROX AT-DG (grelha de insuflamento)</t>
  </si>
  <si>
    <t>Junta Flexível de aço galvanizado e lona de PVC (7x10x7)cm - ref. Multivac ou similar ou de melhor qualidade</t>
  </si>
  <si>
    <t>Massa de vedação - tubo de 400gr - ref. Multivac ou similar ou de melhor qualidade</t>
  </si>
  <si>
    <t xml:space="preserve">Solda Foscoper </t>
  </si>
  <si>
    <t xml:space="preserve">Suportes artesanais para fixação de rede de dutos e linhas frigorígenas </t>
  </si>
  <si>
    <t>Temporizador horário semanal modelo RTST-20 da Coel ou similar para a Sala de Autoatendimento</t>
  </si>
  <si>
    <t>Tubo de cobre flexível sem costura 1/2" - 0,79mm (0,263kg/m) - ref. Eluma ou similar ou de melhor qualidade</t>
  </si>
  <si>
    <t>Tubo de cobre flexível sem costura 1/4" - 0,79mm (0,123kg/m) - ref. Eluma ou similar ou de melhor qualidade</t>
  </si>
  <si>
    <t>Tubo de cobre flexível sem costura 3/8" - 0,79mm (0,193kg/m) - ref. Eluma ou similar ou de melhor qualidade</t>
  </si>
  <si>
    <t>Tubo de cobre flexível sem costura 5/8" - 0,79mm (0,333kg/m) - ref. Eluma ou similar ou de melhor qualidade</t>
  </si>
  <si>
    <t>Tubo de espuma elastomérica flexível 1/2" - ref. Armacell Armaflex AF R-12 ou similar ou de melhor qualidade</t>
  </si>
  <si>
    <t>Tubo de espuma elastomérica flexível 1/4" - ref. Armacell Armaflex AF R-32 ou similar ou de melhor qualidade</t>
  </si>
  <si>
    <t>Tubo de espuma elastomérica flexível 3/8" - ref. Armacell Armaflex AF M-10 ou similar ou de melhor qualidade</t>
  </si>
  <si>
    <t>Tubo de espuma elastomérica flexível 5/8" - ref. Armacell Armaflex AF R-15 ou similar ou de melhor qualidade</t>
  </si>
  <si>
    <t xml:space="preserve">Fornecimento e instalação de Controle de Velocidade (Dimmer rotativo Bivolt) para ventilador da  Caixa de Ventilação/Ar de Renovação </t>
  </si>
  <si>
    <t>Grelha de retorno de ar de alumínio, de porta, aletas horizontais fixas em V e contra-moldura, LxH (525x325)mm - ref. TROX AGS-T ou similar ou de melhor qualidade</t>
  </si>
  <si>
    <t>Desinstalação de ventilador/exaustor. Desinstalar exaustor da Sala de Nobreak. Descarte conforme normas ambientais.</t>
  </si>
  <si>
    <t xml:space="preserve">Ventilador/exaustor axial D=300mm V=1500m³/h - ref. Ventisilva E30M6 ou similar ou de melhor qualidade </t>
  </si>
  <si>
    <t>Fornecimento e instalação de Caixa de Ventilação e Filtragem com Tomada de ar exterior com vazão 380m3/h incluindo ventilador de baixo ruído sonoro Pressão estática 10 mmca, 220V -1F -60 Hz. Deve possuir grelha externa ( veneziana externa) de alumínio com Pingadeira(para evitar entrada de chuva), veneziana interna de alumínio na cor Branca, aletas espaçadas com no mínimo 20 mm, tela de proteção, filtro G4 (com acesso para troca e/ou limpeza do filtro) e grade com tela antipássaro,medidas altura 250 mm x largura x 250 mm x profundidade 300mm . Executar grade de segurança. OBS: Deve ser interligada com a evaporadora de ar condicionado Split Piso Teto correspondente para a renovação de ar ser acionada juntamente com o equipamento de ar condicionado. Executar grade de segurança. REF.: Modelo  VENTIBEC CG da BECKINS, ou equivalente.</t>
  </si>
  <si>
    <r>
      <t xml:space="preserve">Spot Embutir redondo Click Lâmpada Par20 Ip65 10W 2700K, vida útil 25.000 horas, </t>
    </r>
    <r>
      <rPr>
        <b/>
        <sz val="10"/>
        <rFont val="Calibri"/>
        <family val="2"/>
        <scheme val="minor"/>
      </rPr>
      <t>AZUL</t>
    </r>
    <r>
      <rPr>
        <sz val="10"/>
        <rFont val="Calibri"/>
        <family val="2"/>
        <scheme val="minor"/>
      </rPr>
      <t>. Marca New Line ou similar. (Ligar no Timer da iluminação Externa)</t>
    </r>
  </si>
  <si>
    <t>Luminária de embutir em PAINEL LED (4.000K), 618x618mm, 36W, com moldura de alumínio na cor branca. IRC&gt;80%, Difusor em OS (poliestireno), fluxo luminoso 3600 lumens, bivolt, vida útil 50.000 horas,  Ref.: BKE-168 da Intral ou equivalente técnico.</t>
  </si>
  <si>
    <t>Luminária de embutir em PAINEL LED (4.000K), 300x300mm, com moldura de alumínio na cor branca. IRC&gt;80%, Difusor em OS (poliestireno), fluxo luminoso, bivolt , VIDA ÚTIL 50.000,  Ref.: FPE-168 da Intral ou equivalentes técnicos.</t>
  </si>
  <si>
    <r>
      <t xml:space="preserve">Cabo de cobre PP Cordplast </t>
    </r>
    <r>
      <rPr>
        <sz val="10"/>
        <rFont val="Calibri"/>
        <family val="2"/>
      </rPr>
      <t xml:space="preserve">3x#1,5mm²  HF  (Não Halogenado) 70°C 450/750V AFITOX/AFUMEX ou similar. </t>
    </r>
  </si>
  <si>
    <t xml:space="preserve">Canaleta metálica branca "X" metálica branca </t>
  </si>
  <si>
    <t>Porta Equipamento para canaleta metálica branca "X" para DOIS módulos em ABS com UMA TECLA para INTERRUPTOR + BLOCO CEGO. (Caixas)</t>
  </si>
  <si>
    <t>Derivação saída 2 eletrodutos 1" p/Canaleta metálica branca "X"</t>
  </si>
  <si>
    <t>Tampa terminal para canaleta metálica branca "X" - Branca</t>
  </si>
  <si>
    <t>"T" reto 90° para eletrocalha 200x100mm (ref. Bandeirante BE035)</t>
  </si>
  <si>
    <t>"T" reto 90° para eletrocalha 100x100mm (ref. Bandeirante BE035)</t>
  </si>
  <si>
    <t>Caixa de passagem condulete diâm. 25 mm com UMA tomada 2P + T miolo AZUL. (Cofre)</t>
  </si>
  <si>
    <t>Caixa de passagem condulete diâm. 25 mm com DUAS tomada 2P + T miolo AZUL. (Retaguarda cash)</t>
  </si>
  <si>
    <t>Canaleta metálica branca "X" metálica branca (area de atendimento)</t>
  </si>
  <si>
    <t>Porta Equipamento para canaleta metálica branca "X" para DOIS módulos em ABS com UM BLOCO DE TOMADAS AZUL e UM BLOCO CEGO.</t>
  </si>
  <si>
    <t>Cabo unipolar tipo flexível, livre de halogêneo, antichama, 750V, seção 1,0 mm2.</t>
  </si>
  <si>
    <r>
      <t xml:space="preserve">Cabo de cobre unipolar </t>
    </r>
    <r>
      <rPr>
        <sz val="10"/>
        <rFont val="Calibri"/>
        <family val="2"/>
      </rPr>
      <t xml:space="preserve">#2,5mm² flexível HF (Não Halogenado), 70°C  450/750V AFUMEX, AFITOX ou similar </t>
    </r>
  </si>
  <si>
    <t>Canaleta metálica branca "X" (Usar nas baixadas da área de público)</t>
  </si>
  <si>
    <t>Curva horizontal ou vertical para canaleta metálica branca "X" - Branca</t>
  </si>
  <si>
    <t>Porta Equipamento Ref. DT.63440.10 com, DUAS tomadas tipo bloco NBR.20A Ref. DT.99230.20 (PRETO), mais DOIS RJ.45 Cat 6 (Identificar com EExx e PLxx conforme circuito existente em adesivo em poliéster autocolante funid.do branco e letras pretas). Instalar nos pontos das mesas e ATMs.</t>
  </si>
  <si>
    <t>Porta Equipamento Ref. DT.63440.10 com, DUAS tomadas tipo bloco NBR.20A Ref. DT.99230.20 (VERMELHO), mais DOIS RJ.45 Cat 6 (Identificar com ECxx e PLxx conforme circuito existente em adesivo em poliéster autocolante funid.do branco e letras pretas)</t>
  </si>
  <si>
    <t>Porta Equipamento para canaleta metálica branca "X" para DOIS módulos em ABS com DUAS tomadas tipo bloco NBR 20A com miolo AZUL</t>
  </si>
  <si>
    <t>Suporte para canaleta de alumínio p/três blocos com duas tomadas tipo bloco NBR 20A (AZUL) mais um bloco cego na cor branca (Identificar com EExx conforme circuito existente em adesivo em poliéster autocolante fundo branco e letras pretas).</t>
  </si>
  <si>
    <t>Suporte para canaleta de alumínio p/três blocos com duas tomadas tipo bloco NBR 20A (VERMELHO) mais um bloco cego na cor branca (Identificar com EExx conforme circuito existente em adesivo em poliéster autocolante fundo branco e letras pretas).</t>
  </si>
  <si>
    <t>Suporte para canaleta de alumínio p/três blocos sendo dois bloco c/ RJ.45 e mais um blocos cego, na cor branca (Identificar com PTxx, PLxx conforme circuito existente em adesivo em poliéster autocolante funid.do branco e letras pretas).</t>
  </si>
  <si>
    <t>Eletroduto de aço carbono com costura, galvanizado a fogo, tipo semipesado, com conexões (2 luvas, 1 curva longa, 1 abraçadeira tipo "D" com Chaveta), ø 1" pintado de branco.</t>
  </si>
  <si>
    <t>Caixa de passagem condulete diâm. 25 mm com DUAS tomada 2P + T miolo VERMELHO para fragmentadora. (Identificar com ECxx conforme circuito existente em adesivo em poliéster autocolante funid.do branco e letras pretas)</t>
  </si>
  <si>
    <t>Caixa de passagem condulete diâm. 25 mm com UM RJ.45 Cat 6 miolo PRETO para cofre na tesouraria. (Identificar com PLxx conforme circuito existente em adesivo em poliéster autocolante fundo branco e letras pretas)</t>
  </si>
  <si>
    <t>Cabo (baixa emissão de fumaça) flex 0,6/1KV - #4mm² - NBR 13.248 (Ar cond.)</t>
  </si>
  <si>
    <t>Eletroduto de aço carbono com costura, galvanizado a fogo, tipo semipesado, com conexões (2 luvas, 1 curva longa, 1 abraçadeira tipo "D" com Chaveta), ø 1"</t>
  </si>
  <si>
    <t>Caixa de passagem em alumínio com rosca de 25 mm (ø 1"), tipo condulete, pintada de branco onde ficar aparente, com tampa cega</t>
  </si>
  <si>
    <t>Eletroduto de aço carbono com costura, galvanizado a fogo, tipo semipesado, com conexões (2 luvas, 1 curva longa, 1 abraçadeira tipo "D" com Chaveta), ø 3/4".  Para instalação ponto de rede na sala do Nobreak, próximo ao equipamento Nobreak.</t>
  </si>
  <si>
    <t>Centro de distribuição montado em caixa tipo de comando de uso aparente para 36 elementos no barramento principal + disjuntor geral e espaço para 08 DR's na parte superior - QGBT/CD 01.</t>
  </si>
  <si>
    <t>Centro de distribuição montado em caixa tipo de comando de uso aparente para 36 elementos no barramento principal + disjuntor geral e espaço para 08 DR's na parte superior - CDBK. (Retirar na BAGERGS)</t>
  </si>
  <si>
    <t>Centro de distribuição montado em caixa tipo de comando de uso aparente para 36 elementos no barramento principal + disjuntor geral e espaço para 08 DR's na parte superior - CD ESTAB.</t>
  </si>
  <si>
    <t>Chave Reversora 40A com 04 câmaras, 3 posições</t>
  </si>
  <si>
    <t>Cabo de cobre unipolar #16,0mm² flexível HF (Não Halogenado), 70°C 0,6/1kV- NBR 13.248</t>
  </si>
  <si>
    <t>Cabo (baixa emissão de fumaça) flex 0,6/1KV - #10mm² - NBR 13.248</t>
  </si>
  <si>
    <t>Cabo (baixa emissão de fumaça) flex 0,6/1KV - #6mm² - NBR 13.248</t>
  </si>
  <si>
    <t>Porta Equipamento para canaleta metálica branca "X" para TRÊS módulos em ABS com DUAS tomada e um RJ45 fêmea. (TV e Emissor)</t>
  </si>
  <si>
    <t>Porta Equipamento para canaleta metálica branca "X" para DOIS módulos em ABS com DUAS tomada (Café e água)</t>
  </si>
  <si>
    <t>Patch panel descarregado, Cat. 6, alta densidade, 19" x 1U, 24 posições, SEM conectores RJ45 fêmea.</t>
  </si>
  <si>
    <t>conjunto de 10 (5+5) metros de cabo coaxial 75 Ohms na cor preta RF75 0,4/8 com conector tipo BNC reto com solda e conector tipo BNC angular com rosca e solda (mini)</t>
  </si>
  <si>
    <t>patch cord azul 6 mts Cat. 6 para interligações Racks com RJ45 macho nas pontas identificados com anilhas de "1" a "6"</t>
  </si>
  <si>
    <t>Derivação saída 2 eletrodutos 1" p/Canaleta de Alumínio tipo "X"</t>
  </si>
  <si>
    <t>Certificação dos Cabos de Rede UTP Cat. 6</t>
  </si>
  <si>
    <r>
      <t>1. OBJETO:</t>
    </r>
    <r>
      <rPr>
        <sz val="10"/>
        <rFont val="Calibri"/>
        <family val="2"/>
        <scheme val="minor"/>
      </rPr>
      <t xml:space="preserve"> MANUTENÇÃO PREDIAL CIVIL, MECÂNICO, ELÉTRICO E LÓGICO NA AGÊNCIA CAPELA DE SANTANA – RENOVA</t>
    </r>
  </si>
  <si>
    <r>
      <t xml:space="preserve">2. ENDEREÇO DE EXECUÇÃO/ENTREGA: </t>
    </r>
    <r>
      <rPr>
        <sz val="10"/>
        <rFont val="Calibri"/>
        <family val="2"/>
        <scheme val="minor"/>
      </rPr>
      <t xml:space="preserve"> AV. CORONEL ORESTES JOSE LUCAS, 1900 - CAPELA DE SANTANA/RS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</si>
</sst>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R$&quot;\ * #,##0.00_-;\-&quot;R$&quot;\ * #,##0.00_-;_-&quot;R$&quot;\ * &quot;-&quot;??_-;_-@_-"/>
    <numFmt numFmtId="43" formatCode="_-* #,##0.00_-;\-* #,##0.00_-;_-* &quot;-&quot;??_-;_-@_-"/>
    <numFmt numFmtId="164" formatCode="* #,##0.00\ ;\-* #,##0.00\ ;* \-#\ ;@\ "/>
    <numFmt numFmtId="165" formatCode="_(* #,##0.00_);_(* \(#,##0.00\);_(* \-??_);_(@_)"/>
    <numFmt numFmtId="166" formatCode="_(&quot;R$ &quot;* #,##0.00_);_(&quot;R$ &quot;* \(#,##0.00\);_(&quot;R$ &quot;* &quot;-&quot;??_);_(@_)"/>
    <numFmt numFmtId="167" formatCode="_([$€-2]* #,##0.00_);_([$€-2]* \(#,##0.00\);_([$€-2]* &quot;-&quot;??_)"/>
    <numFmt numFmtId="168" formatCode="#,##0.00;[Red]#,##0.00"/>
    <numFmt numFmtId="169" formatCode="_(* #,##0.00_);_(* \(#,##0.00\);_(* &quot;-&quot;??_);_(@_)"/>
    <numFmt numFmtId="170" formatCode="#,##0.00_ ;\-#,##0.00\ "/>
    <numFmt numFmtId="171" formatCode="0.000000%"/>
    <numFmt numFmtId="172" formatCode="&quot;R$&quot;\ #,##0.00"/>
  </numFmts>
  <fonts count="56" x14ac:knownFonts="1">
    <font>
      <sz val="10"/>
      <name val="MS Sans Serif"/>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u/>
      <sz val="10"/>
      <color theme="11"/>
      <name val="MS Sans Serif"/>
    </font>
    <font>
      <sz val="8"/>
      <name val="MS Sans Serif"/>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8"/>
      <color indexed="62"/>
      <name val="Cambria"/>
      <family val="2"/>
    </font>
    <font>
      <b/>
      <sz val="13"/>
      <color indexed="62"/>
      <name val="Calibri"/>
      <family val="2"/>
    </font>
    <font>
      <b/>
      <sz val="11"/>
      <color indexed="62"/>
      <name val="Calibri"/>
      <family val="2"/>
    </font>
    <font>
      <b/>
      <sz val="11"/>
      <color indexed="8"/>
      <name val="Calibri"/>
      <family val="2"/>
    </font>
    <font>
      <sz val="11"/>
      <color rgb="FFFF0000"/>
      <name val="Calibri"/>
      <family val="2"/>
      <scheme val="minor"/>
    </font>
    <font>
      <b/>
      <sz val="10"/>
      <color rgb="FFFF0000"/>
      <name val="Calibri"/>
      <family val="2"/>
      <scheme val="minor"/>
    </font>
    <font>
      <sz val="8"/>
      <color rgb="FFFF0000"/>
      <name val="Calibri"/>
      <family val="2"/>
      <scheme val="minor"/>
    </font>
    <font>
      <sz val="9"/>
      <color rgb="FFFF0000"/>
      <name val="Calibri"/>
      <family val="2"/>
      <scheme val="minor"/>
    </font>
    <font>
      <sz val="10"/>
      <color rgb="FFFF0000"/>
      <name val="Calibri"/>
      <family val="2"/>
      <scheme val="minor"/>
    </font>
    <font>
      <vertAlign val="superscript"/>
      <sz val="10"/>
      <name val="Arial"/>
      <family val="2"/>
    </font>
    <font>
      <b/>
      <sz val="11"/>
      <color theme="1"/>
      <name val="Calibri"/>
      <family val="2"/>
      <scheme val="minor"/>
    </font>
    <font>
      <sz val="10"/>
      <name val="Calibri"/>
      <family val="2"/>
    </font>
    <font>
      <b/>
      <sz val="14"/>
      <color rgb="FFFF0000"/>
      <name val="Calibri"/>
      <family val="2"/>
      <scheme val="minor"/>
    </font>
    <font>
      <b/>
      <sz val="8"/>
      <color rgb="FFFF0000"/>
      <name val="Calibri"/>
      <family val="2"/>
      <scheme val="minor"/>
    </font>
    <font>
      <b/>
      <sz val="9"/>
      <color rgb="FFFF000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8" tint="-0.499984740745262"/>
        <bgColor rgb="FF99CCFF"/>
      </patternFill>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42"/>
        <bgColor indexed="27"/>
      </patternFill>
    </fill>
    <fill>
      <patternFill patternType="solid">
        <fgColor indexed="9"/>
        <bgColor indexed="26"/>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theme="0" tint="-4.9989318521683403E-2"/>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s>
  <borders count="72">
    <border>
      <left/>
      <right/>
      <top/>
      <bottom/>
      <diagonal/>
    </border>
    <border>
      <left/>
      <right/>
      <top style="hair">
        <color auto="1"/>
      </top>
      <bottom style="hair">
        <color auto="1"/>
      </bottom>
      <diagonal/>
    </border>
    <border>
      <left/>
      <right/>
      <top/>
      <bottom style="thin">
        <color auto="1"/>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style="hair">
        <color theme="3"/>
      </left>
      <right style="hair">
        <color theme="3"/>
      </right>
      <top/>
      <bottom style="medium">
        <color theme="3"/>
      </bottom>
      <diagonal/>
    </border>
    <border>
      <left/>
      <right style="hair">
        <color theme="3"/>
      </right>
      <top style="hair">
        <color theme="3"/>
      </top>
      <bottom style="thin">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hair">
        <color theme="3"/>
      </left>
      <right/>
      <top style="hair">
        <color theme="3"/>
      </top>
      <bottom style="hair">
        <color theme="3"/>
      </bottom>
      <diagonal/>
    </border>
    <border>
      <left style="hair">
        <color theme="3"/>
      </left>
      <right/>
      <top style="thin">
        <color theme="3"/>
      </top>
      <bottom style="thin">
        <color theme="3"/>
      </bottom>
      <diagonal/>
    </border>
    <border>
      <left/>
      <right style="hair">
        <color theme="3"/>
      </right>
      <top style="hair">
        <color theme="3"/>
      </top>
      <bottom style="hair">
        <color theme="3"/>
      </bottom>
      <diagonal/>
    </border>
    <border>
      <left/>
      <right style="hair">
        <color theme="3"/>
      </right>
      <top style="thin">
        <color theme="3"/>
      </top>
      <bottom style="thin">
        <color theme="3"/>
      </bottom>
      <diagonal/>
    </border>
    <border>
      <left/>
      <right style="hair">
        <color theme="3"/>
      </right>
      <top/>
      <bottom style="medium">
        <color theme="3"/>
      </bottom>
      <diagonal/>
    </border>
    <border>
      <left/>
      <right/>
      <top style="thin">
        <color indexed="64"/>
      </top>
      <bottom style="hair">
        <color theme="3"/>
      </bottom>
      <diagonal/>
    </border>
    <border>
      <left/>
      <right/>
      <top style="hair">
        <color theme="3"/>
      </top>
      <bottom/>
      <diagonal/>
    </border>
    <border>
      <left/>
      <right style="hair">
        <color theme="3"/>
      </right>
      <top style="hair">
        <color theme="3"/>
      </top>
      <bottom/>
      <diagonal/>
    </border>
    <border>
      <left/>
      <right style="hair">
        <color theme="3"/>
      </right>
      <top/>
      <bottom style="thin">
        <color theme="3"/>
      </bottom>
      <diagonal/>
    </border>
    <border>
      <left style="hair">
        <color theme="3"/>
      </left>
      <right/>
      <top style="hair">
        <color theme="3"/>
      </top>
      <bottom/>
      <diagonal/>
    </border>
    <border>
      <left style="hair">
        <color theme="3"/>
      </left>
      <right/>
      <top/>
      <bottom style="thin">
        <color theme="3"/>
      </bottom>
      <diagonal/>
    </border>
    <border>
      <left/>
      <right style="hair">
        <color theme="3"/>
      </right>
      <top style="medium">
        <color theme="3"/>
      </top>
      <bottom style="medium">
        <color theme="3"/>
      </bottom>
      <diagonal/>
    </border>
    <border>
      <left style="hair">
        <color theme="3"/>
      </left>
      <right style="thin">
        <color rgb="FF002060"/>
      </right>
      <top style="hair">
        <color theme="3"/>
      </top>
      <bottom style="thin">
        <color theme="3"/>
      </bottom>
      <diagonal/>
    </border>
    <border>
      <left style="hair">
        <color theme="3"/>
      </left>
      <right style="thin">
        <color rgb="FF002060"/>
      </right>
      <top/>
      <bottom style="medium">
        <color theme="3"/>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thin">
        <color indexed="64"/>
      </left>
      <right style="thin">
        <color indexed="64"/>
      </right>
      <top style="hair">
        <color auto="1"/>
      </top>
      <bottom/>
      <diagonal/>
    </border>
    <border>
      <left style="thin">
        <color indexed="64"/>
      </left>
      <right style="hair">
        <color auto="1"/>
      </right>
      <top style="hair">
        <color auto="1"/>
      </top>
      <bottom/>
      <diagonal/>
    </border>
    <border>
      <left/>
      <right style="thin">
        <color indexed="64"/>
      </right>
      <top style="hair">
        <color auto="1"/>
      </top>
      <bottom/>
      <diagonal/>
    </border>
    <border>
      <left/>
      <right style="hair">
        <color auto="1"/>
      </right>
      <top style="hair">
        <color auto="1"/>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auto="1"/>
      </bottom>
      <diagonal/>
    </border>
    <border>
      <left style="thin">
        <color indexed="64"/>
      </left>
      <right/>
      <top style="hair">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s>
  <cellStyleXfs count="89">
    <xf numFmtId="0" fontId="0" fillId="0" borderId="0"/>
    <xf numFmtId="44" fontId="5" fillId="0" borderId="0" applyFont="0" applyFill="0" applyBorder="0" applyAlignment="0" applyProtection="0"/>
    <xf numFmtId="44" fontId="2" fillId="0" borderId="0" applyFont="0" applyFill="0" applyBorder="0" applyAlignment="0" applyProtection="0"/>
    <xf numFmtId="0" fontId="3" fillId="0" borderId="0">
      <alignment vertical="center"/>
    </xf>
    <xf numFmtId="0" fontId="4" fillId="0" borderId="0"/>
    <xf numFmtId="0" fontId="5" fillId="0" borderId="0"/>
    <xf numFmtId="0" fontId="2" fillId="0" borderId="0"/>
    <xf numFmtId="40" fontId="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15" fillId="0" borderId="0" applyFont="0" applyFill="0" applyBorder="0" applyAlignment="0" applyProtection="0"/>
    <xf numFmtId="0" fontId="18" fillId="0" borderId="0"/>
    <xf numFmtId="9" fontId="18" fillId="0" borderId="0" applyBorder="0" applyProtection="0"/>
    <xf numFmtId="164" fontId="18" fillId="0" borderId="0" applyBorder="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5" fontId="4" fillId="0" borderId="0" applyFill="0" applyBorder="0" applyAlignment="0" applyProtection="0"/>
    <xf numFmtId="166" fontId="4" fillId="0" borderId="0" applyFill="0" applyBorder="0" applyAlignment="0" applyProtection="0"/>
    <xf numFmtId="9" fontId="4" fillId="0" borderId="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5"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30" fillId="12" borderId="0" applyNumberFormat="0" applyBorder="0" applyAlignment="0" applyProtection="0"/>
    <xf numFmtId="0" fontId="31" fillId="13" borderId="22" applyNumberFormat="0" applyAlignment="0" applyProtection="0"/>
    <xf numFmtId="0" fontId="32" fillId="14" borderId="23" applyNumberFormat="0" applyAlignment="0" applyProtection="0"/>
    <xf numFmtId="0" fontId="33" fillId="0" borderId="24" applyNumberFormat="0" applyFill="0" applyAlignment="0" applyProtection="0"/>
    <xf numFmtId="0" fontId="29" fillId="11"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1" borderId="0" applyNumberFormat="0" applyBorder="0" applyAlignment="0" applyProtection="0"/>
    <xf numFmtId="0" fontId="29" fillId="18" borderId="0" applyNumberFormat="0" applyBorder="0" applyAlignment="0" applyProtection="0"/>
    <xf numFmtId="0" fontId="34" fillId="9" borderId="22" applyNumberFormat="0" applyAlignment="0" applyProtection="0"/>
    <xf numFmtId="167" fontId="4" fillId="0" borderId="0" applyFont="0" applyFill="0" applyBorder="0" applyAlignment="0" applyProtection="0"/>
    <xf numFmtId="0" fontId="35" fillId="19" borderId="0" applyNumberFormat="0" applyBorder="0" applyAlignment="0" applyProtection="0"/>
    <xf numFmtId="0" fontId="36" fillId="9" borderId="0" applyNumberFormat="0" applyBorder="0" applyAlignment="0" applyProtection="0"/>
    <xf numFmtId="0" fontId="4" fillId="6" borderId="25" applyNumberFormat="0" applyAlignment="0" applyProtection="0"/>
    <xf numFmtId="0" fontId="37" fillId="13" borderId="2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7" applyNumberFormat="0" applyFill="0" applyAlignment="0" applyProtection="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3" fillId="0" borderId="0" applyNumberFormat="0" applyFill="0" applyBorder="0" applyAlignment="0" applyProtection="0"/>
    <xf numFmtId="0" fontId="44" fillId="0" borderId="3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15" fillId="0" borderId="0"/>
    <xf numFmtId="43" fontId="15" fillId="0" borderId="0" applyFont="0" applyFill="0" applyBorder="0" applyAlignment="0" applyProtection="0"/>
    <xf numFmtId="0" fontId="4" fillId="0" borderId="0"/>
    <xf numFmtId="169" fontId="4" fillId="0" borderId="0" applyFont="0" applyFill="0" applyBorder="0" applyAlignment="0" applyProtection="0"/>
    <xf numFmtId="44" fontId="15" fillId="0" borderId="0" applyFont="0" applyFill="0" applyBorder="0" applyAlignment="0" applyProtection="0"/>
    <xf numFmtId="0" fontId="8" fillId="20" borderId="0" applyNumberFormat="0" applyFont="0" applyBorder="0" applyAlignment="0" applyProtection="0">
      <alignment horizontal="center" vertical="center" wrapText="1"/>
      <protection locked="0"/>
    </xf>
    <xf numFmtId="0" fontId="10" fillId="20" borderId="0" applyNumberFormat="0" applyFont="0" applyBorder="0" applyAlignment="0" applyProtection="0">
      <alignment horizontal="center" vertical="center" wrapText="1"/>
      <protection hidden="1"/>
    </xf>
  </cellStyleXfs>
  <cellXfs count="279">
    <xf numFmtId="0" fontId="0" fillId="0" borderId="0" xfId="0"/>
    <xf numFmtId="0" fontId="16" fillId="0" borderId="0" xfId="0" applyFont="1" applyProtection="1">
      <protection hidden="1"/>
    </xf>
    <xf numFmtId="0" fontId="17" fillId="0" borderId="0" xfId="0" applyFont="1" applyProtection="1">
      <protection hidden="1"/>
    </xf>
    <xf numFmtId="0" fontId="16" fillId="0" borderId="0" xfId="0" applyFont="1" applyFill="1" applyProtection="1">
      <protection hidden="1"/>
    </xf>
    <xf numFmtId="0" fontId="16" fillId="0" borderId="0" xfId="0" applyFont="1" applyFill="1" applyBorder="1" applyAlignment="1" applyProtection="1">
      <protection hidden="1"/>
    </xf>
    <xf numFmtId="0" fontId="16" fillId="0" borderId="0" xfId="0" applyFont="1" applyFill="1" applyBorder="1" applyProtection="1">
      <protection hidden="1"/>
    </xf>
    <xf numFmtId="0" fontId="7" fillId="0" borderId="0" xfId="0" applyFont="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14"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center"/>
      <protection hidden="1"/>
    </xf>
    <xf numFmtId="0" fontId="8" fillId="0" borderId="0" xfId="0" applyFont="1" applyProtection="1">
      <protection hidden="1"/>
    </xf>
    <xf numFmtId="0" fontId="6" fillId="0" borderId="0" xfId="0" applyFont="1" applyBorder="1" applyAlignment="1" applyProtection="1">
      <alignment vertical="center"/>
      <protection hidden="1"/>
    </xf>
    <xf numFmtId="0" fontId="6" fillId="2" borderId="0" xfId="0" applyFont="1" applyFill="1" applyBorder="1" applyAlignment="1" applyProtection="1">
      <alignment vertical="center"/>
      <protection hidden="1"/>
    </xf>
    <xf numFmtId="0" fontId="24" fillId="0" borderId="0" xfId="0" applyFont="1" applyProtection="1">
      <protection hidden="1"/>
    </xf>
    <xf numFmtId="0" fontId="6" fillId="0" borderId="0" xfId="0" applyFont="1" applyProtection="1">
      <protection hidden="1"/>
    </xf>
    <xf numFmtId="0" fontId="19" fillId="0" borderId="0" xfId="11" applyFont="1" applyBorder="1" applyAlignment="1">
      <alignment horizontal="justify" vertical="center" wrapText="1"/>
    </xf>
    <xf numFmtId="0" fontId="20" fillId="0" borderId="0" xfId="11" applyFont="1" applyFill="1" applyBorder="1" applyAlignment="1">
      <alignment horizontal="center" vertical="center" wrapText="1"/>
    </xf>
    <xf numFmtId="0" fontId="18" fillId="0" borderId="0" xfId="11" applyFont="1" applyFill="1" applyBorder="1" applyAlignment="1">
      <alignment vertical="center"/>
    </xf>
    <xf numFmtId="0" fontId="21" fillId="0" borderId="0" xfId="11" applyFont="1" applyFill="1" applyBorder="1" applyAlignment="1">
      <alignment vertical="center"/>
    </xf>
    <xf numFmtId="0" fontId="18" fillId="0" borderId="3" xfId="11" applyFont="1" applyBorder="1" applyAlignment="1">
      <alignment vertical="center"/>
    </xf>
    <xf numFmtId="0" fontId="21" fillId="0" borderId="3" xfId="11" applyFont="1" applyBorder="1" applyAlignment="1">
      <alignment vertical="center"/>
    </xf>
    <xf numFmtId="0" fontId="8" fillId="0" borderId="4" xfId="0" applyFont="1" applyBorder="1" applyProtection="1">
      <protection hidden="1"/>
    </xf>
    <xf numFmtId="0" fontId="8" fillId="0" borderId="0" xfId="0" applyFont="1" applyBorder="1" applyProtection="1">
      <protection hidden="1"/>
    </xf>
    <xf numFmtId="0" fontId="8" fillId="0" borderId="2" xfId="0" applyFont="1" applyBorder="1" applyProtection="1">
      <protection hidden="1"/>
    </xf>
    <xf numFmtId="0" fontId="18" fillId="0" borderId="2" xfId="11" applyFont="1" applyFill="1" applyBorder="1" applyAlignment="1">
      <alignment vertical="center"/>
    </xf>
    <xf numFmtId="0" fontId="19" fillId="0" borderId="0" xfId="11" applyFont="1" applyBorder="1" applyAlignment="1">
      <alignment horizontal="justify" vertical="center" wrapText="1"/>
    </xf>
    <xf numFmtId="0" fontId="6" fillId="0" borderId="0" xfId="0" applyFont="1" applyBorder="1" applyProtection="1">
      <protection hidden="1"/>
    </xf>
    <xf numFmtId="0" fontId="6" fillId="0" borderId="11" xfId="0" applyFont="1" applyBorder="1" applyProtection="1">
      <protection hidden="1"/>
    </xf>
    <xf numFmtId="0" fontId="6" fillId="0" borderId="11" xfId="0" applyFont="1" applyFill="1" applyBorder="1" applyAlignment="1" applyProtection="1">
      <alignment vertical="center"/>
      <protection hidden="1"/>
    </xf>
    <xf numFmtId="10" fontId="6" fillId="2" borderId="11" xfId="10" applyNumberFormat="1" applyFont="1" applyFill="1" applyBorder="1" applyAlignment="1" applyProtection="1">
      <alignment vertical="center"/>
      <protection hidden="1"/>
    </xf>
    <xf numFmtId="0" fontId="8" fillId="0" borderId="9" xfId="0" applyFont="1" applyBorder="1" applyAlignment="1" applyProtection="1">
      <alignment horizontal="center" vertical="center"/>
      <protection hidden="1"/>
    </xf>
    <xf numFmtId="0" fontId="8" fillId="0" borderId="9" xfId="0" applyFont="1" applyBorder="1" applyAlignment="1" applyProtection="1">
      <alignment vertical="center"/>
      <protection hidden="1"/>
    </xf>
    <xf numFmtId="10" fontId="8" fillId="0" borderId="9" xfId="10" applyNumberFormat="1" applyFont="1" applyBorder="1" applyAlignment="1" applyProtection="1">
      <alignment vertical="center"/>
      <protection locked="0"/>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8" fillId="0" borderId="0" xfId="10" applyNumberFormat="1" applyFont="1" applyBorder="1" applyAlignment="1" applyProtection="1">
      <alignment vertical="center"/>
      <protection locked="0"/>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locked="0"/>
    </xf>
    <xf numFmtId="0" fontId="8" fillId="2" borderId="9" xfId="0" applyFont="1" applyFill="1" applyBorder="1" applyAlignment="1" applyProtection="1">
      <alignment horizontal="center" vertical="center"/>
      <protection hidden="1"/>
    </xf>
    <xf numFmtId="0" fontId="8" fillId="2" borderId="9" xfId="0" applyFont="1" applyFill="1" applyBorder="1" applyAlignment="1" applyProtection="1">
      <alignment vertical="center"/>
      <protection hidden="1"/>
    </xf>
    <xf numFmtId="10" fontId="8" fillId="2" borderId="9" xfId="10" applyNumberFormat="1" applyFont="1" applyFill="1" applyBorder="1" applyAlignment="1" applyProtection="1">
      <alignment vertical="center"/>
      <protection locked="0"/>
    </xf>
    <xf numFmtId="0" fontId="8" fillId="0" borderId="10" xfId="0" applyFont="1" applyBorder="1" applyAlignment="1" applyProtection="1">
      <alignment horizontal="center" vertical="center"/>
      <protection hidden="1"/>
    </xf>
    <xf numFmtId="0" fontId="8" fillId="0" borderId="10" xfId="0" applyFont="1" applyBorder="1" applyAlignment="1" applyProtection="1">
      <alignment vertical="center"/>
      <protection hidden="1"/>
    </xf>
    <xf numFmtId="10" fontId="8" fillId="0" borderId="10" xfId="10" applyNumberFormat="1" applyFont="1" applyBorder="1" applyAlignment="1" applyProtection="1">
      <alignment vertical="center"/>
      <protection locked="0"/>
    </xf>
    <xf numFmtId="0" fontId="8" fillId="0" borderId="12" xfId="0" applyFont="1" applyBorder="1" applyAlignment="1" applyProtection="1">
      <alignment horizontal="center" vertical="center"/>
      <protection hidden="1"/>
    </xf>
    <xf numFmtId="0" fontId="8" fillId="0" borderId="12" xfId="0" applyFont="1" applyBorder="1" applyAlignment="1" applyProtection="1">
      <alignment vertical="center"/>
      <protection hidden="1"/>
    </xf>
    <xf numFmtId="10" fontId="8" fillId="0" borderId="12" xfId="10" applyNumberFormat="1" applyFont="1" applyBorder="1" applyAlignment="1" applyProtection="1">
      <alignment vertical="center"/>
      <protection locked="0"/>
    </xf>
    <xf numFmtId="10" fontId="8" fillId="0" borderId="9" xfId="0" applyNumberFormat="1" applyFont="1" applyBorder="1" applyAlignment="1" applyProtection="1">
      <alignment vertical="center"/>
      <protection hidden="1"/>
    </xf>
    <xf numFmtId="0" fontId="8" fillId="2" borderId="12" xfId="0" applyFont="1" applyFill="1" applyBorder="1" applyAlignment="1" applyProtection="1">
      <alignment vertical="center"/>
      <protection hidden="1"/>
    </xf>
    <xf numFmtId="10" fontId="8" fillId="2" borderId="12" xfId="10" applyNumberFormat="1" applyFont="1" applyFill="1" applyBorder="1" applyAlignment="1" applyProtection="1">
      <alignment vertical="center"/>
      <protection locked="0"/>
    </xf>
    <xf numFmtId="0" fontId="14" fillId="0" borderId="13" xfId="0" applyFont="1" applyBorder="1" applyAlignment="1" applyProtection="1">
      <alignment horizontal="center" vertical="center"/>
      <protection hidden="1"/>
    </xf>
    <xf numFmtId="0" fontId="14" fillId="2" borderId="13"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hidden="1"/>
    </xf>
    <xf numFmtId="10" fontId="8" fillId="0" borderId="0" xfId="10" applyNumberFormat="1" applyFont="1" applyBorder="1" applyAlignment="1" applyProtection="1">
      <alignment vertical="center"/>
      <protection hidden="1"/>
    </xf>
    <xf numFmtId="10" fontId="13" fillId="0" borderId="1" xfId="0" applyNumberFormat="1" applyFont="1" applyFill="1" applyBorder="1" applyAlignment="1" applyProtection="1">
      <alignment horizontal="right" vertical="center" wrapText="1"/>
      <protection hidden="1"/>
    </xf>
    <xf numFmtId="4" fontId="6" fillId="0" borderId="0" xfId="0" applyNumberFormat="1" applyFont="1" applyFill="1" applyAlignment="1" applyProtection="1">
      <alignment horizontal="left" vertical="center" wrapText="1"/>
      <protection hidden="1"/>
    </xf>
    <xf numFmtId="0" fontId="12" fillId="0" borderId="0" xfId="0" applyFont="1" applyFill="1" applyBorder="1" applyAlignment="1" applyProtection="1">
      <alignment horizontal="right" vertical="center" wrapText="1"/>
      <protection hidden="1"/>
    </xf>
    <xf numFmtId="4" fontId="12" fillId="0" borderId="0" xfId="0" applyNumberFormat="1" applyFont="1" applyFill="1" applyBorder="1" applyAlignment="1" applyProtection="1">
      <alignment horizontal="right" vertical="center" wrapText="1"/>
      <protection hidden="1"/>
    </xf>
    <xf numFmtId="0" fontId="12" fillId="0" borderId="7" xfId="0" applyFont="1" applyFill="1" applyBorder="1" applyAlignment="1" applyProtection="1">
      <alignment horizontal="right" vertical="center" wrapText="1"/>
      <protection hidden="1"/>
    </xf>
    <xf numFmtId="4" fontId="12" fillId="0" borderId="7" xfId="0" applyNumberFormat="1" applyFont="1" applyFill="1" applyBorder="1" applyAlignment="1" applyProtection="1">
      <alignment horizontal="right" vertical="center" wrapText="1"/>
      <protection hidden="1"/>
    </xf>
    <xf numFmtId="0" fontId="6" fillId="0" borderId="15" xfId="0" applyNumberFormat="1" applyFont="1" applyFill="1" applyBorder="1" applyAlignment="1" applyProtection="1">
      <alignment horizontal="right" vertical="center" wrapText="1"/>
      <protection hidden="1"/>
    </xf>
    <xf numFmtId="4" fontId="8" fillId="0" borderId="15" xfId="0" applyNumberFormat="1" applyFont="1" applyFill="1" applyBorder="1" applyAlignment="1" applyProtection="1">
      <alignment horizontal="center" vertical="center" wrapText="1"/>
      <protection hidden="1"/>
    </xf>
    <xf numFmtId="0" fontId="8" fillId="0" borderId="15" xfId="0" applyFont="1" applyFill="1" applyBorder="1" applyAlignment="1" applyProtection="1">
      <alignment horizontal="center" vertical="center" wrapText="1"/>
      <protection hidden="1"/>
    </xf>
    <xf numFmtId="4" fontId="8" fillId="0" borderId="15" xfId="0" applyNumberFormat="1" applyFont="1" applyFill="1" applyBorder="1" applyAlignment="1" applyProtection="1">
      <alignment horizontal="right" vertical="center" wrapText="1"/>
      <protection hidden="1"/>
    </xf>
    <xf numFmtId="4" fontId="11" fillId="0" borderId="21" xfId="0" applyNumberFormat="1" applyFont="1" applyFill="1" applyBorder="1" applyAlignment="1" applyProtection="1">
      <alignment horizontal="center" vertical="center" wrapText="1"/>
      <protection hidden="1"/>
    </xf>
    <xf numFmtId="4" fontId="11" fillId="0" borderId="18" xfId="0"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left" vertical="center" wrapText="1"/>
      <protection hidden="1"/>
    </xf>
    <xf numFmtId="4" fontId="8" fillId="2" borderId="16" xfId="0" applyNumberFormat="1"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4" fontId="8" fillId="2" borderId="36" xfId="0" applyNumberFormat="1" applyFont="1" applyFill="1" applyBorder="1" applyAlignment="1" applyProtection="1">
      <alignment horizontal="right" vertical="center" wrapText="1"/>
      <protection hidden="1"/>
    </xf>
    <xf numFmtId="4" fontId="8" fillId="2" borderId="16" xfId="0" applyNumberFormat="1" applyFont="1" applyFill="1" applyBorder="1" applyAlignment="1" applyProtection="1">
      <alignment horizontal="right" vertical="center" wrapText="1"/>
      <protection hidden="1"/>
    </xf>
    <xf numFmtId="0" fontId="7" fillId="0" borderId="0" xfId="0" applyFont="1" applyFill="1" applyAlignment="1" applyProtection="1">
      <alignment vertical="center" wrapText="1"/>
      <protection hidden="1"/>
    </xf>
    <xf numFmtId="0" fontId="10" fillId="0" borderId="0" xfId="0" applyNumberFormat="1" applyFont="1" applyFill="1" applyAlignment="1" applyProtection="1">
      <alignment horizontal="center" vertical="center" wrapText="1"/>
      <protection hidden="1"/>
    </xf>
    <xf numFmtId="0" fontId="6" fillId="0" borderId="0" xfId="0" applyNumberFormat="1" applyFont="1" applyFill="1" applyAlignment="1" applyProtection="1">
      <alignment horizontal="left" vertical="center" wrapText="1"/>
      <protection hidden="1"/>
    </xf>
    <xf numFmtId="0" fontId="6" fillId="0" borderId="15" xfId="0" applyNumberFormat="1" applyFont="1" applyFill="1" applyBorder="1" applyAlignment="1" applyProtection="1">
      <alignment horizontal="justify" vertical="center" wrapText="1"/>
      <protection hidden="1"/>
    </xf>
    <xf numFmtId="0" fontId="6" fillId="0" borderId="9" xfId="0" applyNumberFormat="1" applyFont="1" applyFill="1" applyBorder="1" applyAlignment="1" applyProtection="1">
      <alignment horizontal="right" vertical="center" wrapText="1"/>
      <protection hidden="1"/>
    </xf>
    <xf numFmtId="0" fontId="6" fillId="0" borderId="9" xfId="0" applyNumberFormat="1" applyFont="1" applyFill="1" applyBorder="1" applyAlignment="1" applyProtection="1">
      <alignment horizontal="justify" vertical="center" wrapText="1"/>
      <protection hidden="1"/>
    </xf>
    <xf numFmtId="4" fontId="8" fillId="0" borderId="9" xfId="0" applyNumberFormat="1" applyFont="1" applyFill="1" applyBorder="1" applyAlignment="1" applyProtection="1">
      <alignment horizontal="center" vertical="center" wrapText="1"/>
      <protection hidden="1"/>
    </xf>
    <xf numFmtId="2" fontId="8" fillId="0" borderId="34" xfId="0" applyNumberFormat="1" applyFont="1" applyFill="1" applyBorder="1" applyAlignment="1" applyProtection="1">
      <alignment horizontal="center" vertical="center" wrapText="1"/>
      <protection hidden="1"/>
    </xf>
    <xf numFmtId="4" fontId="8" fillId="0" borderId="34" xfId="0" applyNumberFormat="1" applyFont="1" applyFill="1" applyBorder="1" applyAlignment="1" applyProtection="1">
      <alignment horizontal="right" vertical="center" wrapText="1"/>
      <protection hidden="1"/>
    </xf>
    <xf numFmtId="4" fontId="8" fillId="0" borderId="19" xfId="0" applyNumberFormat="1" applyFont="1" applyFill="1" applyBorder="1" applyAlignment="1" applyProtection="1">
      <alignment horizontal="right" vertical="center" wrapText="1"/>
      <protection hidden="1"/>
    </xf>
    <xf numFmtId="4" fontId="8" fillId="0" borderId="32" xfId="0" applyNumberFormat="1" applyFont="1" applyFill="1" applyBorder="1" applyAlignment="1" applyProtection="1">
      <alignment horizontal="right" vertical="center" wrapText="1"/>
      <protection hidden="1"/>
    </xf>
    <xf numFmtId="0" fontId="8" fillId="0" borderId="1" xfId="0" applyNumberFormat="1" applyFont="1" applyFill="1" applyBorder="1" applyAlignment="1" applyProtection="1">
      <alignment horizontal="right" vertical="center" wrapText="1"/>
      <protection hidden="1"/>
    </xf>
    <xf numFmtId="0" fontId="6" fillId="0" borderId="9" xfId="0" applyFont="1" applyFill="1" applyBorder="1" applyAlignment="1" applyProtection="1">
      <alignment horizontal="justify" vertical="center" wrapText="1"/>
      <protection hidden="1"/>
    </xf>
    <xf numFmtId="3" fontId="8" fillId="0" borderId="9" xfId="0" applyNumberFormat="1" applyFont="1" applyFill="1" applyBorder="1" applyAlignment="1" applyProtection="1">
      <alignment horizontal="center" vertical="center" wrapText="1"/>
      <protection hidden="1"/>
    </xf>
    <xf numFmtId="4" fontId="8" fillId="0" borderId="9" xfId="0" applyNumberFormat="1" applyFont="1" applyFill="1" applyBorder="1" applyAlignment="1" applyProtection="1">
      <alignment horizontal="right" vertical="center" wrapText="1"/>
      <protection hidden="1"/>
    </xf>
    <xf numFmtId="4" fontId="8" fillId="2" borderId="14" xfId="0" applyNumberFormat="1"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4" fontId="8" fillId="2" borderId="14" xfId="0" applyNumberFormat="1" applyFont="1" applyFill="1" applyBorder="1" applyAlignment="1" applyProtection="1">
      <alignment horizontal="right" vertical="center" wrapText="1"/>
      <protection hidden="1"/>
    </xf>
    <xf numFmtId="0" fontId="8" fillId="0" borderId="17" xfId="0" applyNumberFormat="1" applyFont="1" applyFill="1" applyBorder="1" applyAlignment="1" applyProtection="1">
      <alignment horizontal="right" vertical="center" wrapText="1"/>
      <protection hidden="1"/>
    </xf>
    <xf numFmtId="4" fontId="6" fillId="0" borderId="21" xfId="0" applyNumberFormat="1" applyFont="1" applyFill="1" applyBorder="1" applyAlignment="1" applyProtection="1">
      <alignment horizontal="right" vertical="center" wrapText="1"/>
      <protection hidden="1"/>
    </xf>
    <xf numFmtId="4" fontId="6" fillId="0" borderId="18" xfId="0" applyNumberFormat="1" applyFont="1" applyFill="1" applyBorder="1" applyAlignment="1" applyProtection="1">
      <alignment horizontal="right" vertical="center" wrapText="1"/>
      <protection hidden="1"/>
    </xf>
    <xf numFmtId="4" fontId="6" fillId="0" borderId="43" xfId="0" applyNumberFormat="1" applyFont="1" applyFill="1" applyBorder="1" applyAlignment="1" applyProtection="1">
      <alignment horizontal="right" vertical="center" wrapText="1"/>
      <protection hidden="1"/>
    </xf>
    <xf numFmtId="4" fontId="6" fillId="0" borderId="17" xfId="0" applyNumberFormat="1" applyFont="1" applyFill="1" applyBorder="1" applyAlignment="1" applyProtection="1">
      <alignment horizontal="right" vertical="center" wrapText="1"/>
      <protection hidden="1"/>
    </xf>
    <xf numFmtId="0" fontId="6" fillId="0" borderId="11" xfId="0" applyFont="1" applyFill="1" applyBorder="1" applyAlignment="1" applyProtection="1">
      <alignment horizontal="right" vertical="center" wrapText="1"/>
      <protection hidden="1"/>
    </xf>
    <xf numFmtId="4" fontId="6" fillId="0" borderId="35" xfId="0" applyNumberFormat="1" applyFont="1" applyFill="1" applyBorder="1" applyAlignment="1" applyProtection="1">
      <alignment horizontal="right" vertical="center" wrapText="1"/>
      <protection hidden="1"/>
    </xf>
    <xf numFmtId="4" fontId="6" fillId="0" borderId="20" xfId="0" applyNumberFormat="1" applyFont="1" applyFill="1" applyBorder="1" applyAlignment="1" applyProtection="1">
      <alignment horizontal="right" vertical="center" wrapText="1"/>
      <protection hidden="1"/>
    </xf>
    <xf numFmtId="4" fontId="6" fillId="0" borderId="44" xfId="0" applyNumberFormat="1" applyFont="1" applyFill="1" applyBorder="1" applyAlignment="1" applyProtection="1">
      <alignment horizontal="right" vertical="center" wrapText="1"/>
      <protection hidden="1"/>
    </xf>
    <xf numFmtId="0" fontId="8" fillId="0" borderId="0" xfId="0" applyFont="1" applyFill="1" applyAlignment="1" applyProtection="1">
      <alignment horizontal="right" vertical="center" wrapText="1"/>
      <protection hidden="1"/>
    </xf>
    <xf numFmtId="0" fontId="8" fillId="0" borderId="0" xfId="0" applyNumberFormat="1" applyFont="1" applyFill="1" applyAlignment="1" applyProtection="1">
      <alignment horizontal="left" vertical="center" wrapText="1"/>
      <protection hidden="1"/>
    </xf>
    <xf numFmtId="4" fontId="8" fillId="0" borderId="0" xfId="0" applyNumberFormat="1" applyFont="1" applyFill="1" applyAlignment="1" applyProtection="1">
      <alignment horizontal="center" vertical="center" wrapText="1"/>
      <protection hidden="1"/>
    </xf>
    <xf numFmtId="0" fontId="8" fillId="0" borderId="0" xfId="0" applyFont="1" applyFill="1" applyAlignment="1" applyProtection="1">
      <alignment horizontal="center" vertical="center" wrapText="1"/>
      <protection hidden="1"/>
    </xf>
    <xf numFmtId="4" fontId="8" fillId="0" borderId="0" xfId="0" applyNumberFormat="1" applyFont="1" applyFill="1" applyAlignment="1" applyProtection="1">
      <alignment horizontal="right" vertical="center" wrapText="1"/>
      <protection hidden="1"/>
    </xf>
    <xf numFmtId="0" fontId="10" fillId="0" borderId="0" xfId="0" applyFont="1" applyFill="1" applyAlignment="1" applyProtection="1">
      <alignment horizontal="center" vertical="center" wrapText="1"/>
      <protection hidden="1"/>
    </xf>
    <xf numFmtId="0" fontId="6" fillId="0" borderId="0" xfId="0" applyFont="1" applyFill="1" applyAlignment="1" applyProtection="1">
      <alignment horizontal="left" vertical="center"/>
      <protection hidden="1"/>
    </xf>
    <xf numFmtId="0" fontId="53" fillId="2" borderId="0" xfId="0" applyNumberFormat="1" applyFont="1" applyFill="1" applyBorder="1" applyAlignment="1" applyProtection="1">
      <alignment horizontal="center" vertical="center" wrapText="1"/>
      <protection hidden="1"/>
    </xf>
    <xf numFmtId="14" fontId="8" fillId="0" borderId="1" xfId="0" applyNumberFormat="1" applyFont="1" applyFill="1" applyBorder="1" applyAlignment="1" applyProtection="1">
      <alignment horizontal="right" vertical="center" wrapText="1"/>
      <protection hidden="1"/>
    </xf>
    <xf numFmtId="0" fontId="46" fillId="2" borderId="0" xfId="0" applyNumberFormat="1" applyFont="1" applyFill="1" applyBorder="1" applyAlignment="1" applyProtection="1">
      <alignment horizontal="center" vertical="center" wrapText="1"/>
      <protection hidden="1"/>
    </xf>
    <xf numFmtId="0" fontId="54" fillId="2" borderId="0" xfId="0" applyNumberFormat="1" applyFont="1" applyFill="1" applyBorder="1" applyAlignment="1" applyProtection="1">
      <alignment horizontal="center" vertical="center" wrapText="1"/>
      <protection hidden="1"/>
    </xf>
    <xf numFmtId="0" fontId="55" fillId="2" borderId="0" xfId="0" applyNumberFormat="1" applyFont="1" applyFill="1" applyBorder="1" applyAlignment="1" applyProtection="1">
      <alignment horizontal="center" vertical="center" wrapText="1"/>
      <protection hidden="1"/>
    </xf>
    <xf numFmtId="0" fontId="47" fillId="2" borderId="0" xfId="0" applyNumberFormat="1" applyFont="1" applyFill="1" applyBorder="1" applyAlignment="1" applyProtection="1">
      <alignment horizontal="center" vertical="center" wrapText="1"/>
      <protection hidden="1"/>
    </xf>
    <xf numFmtId="1" fontId="6" fillId="2" borderId="16" xfId="0" applyNumberFormat="1" applyFont="1" applyFill="1" applyBorder="1" applyAlignment="1" applyProtection="1">
      <alignment horizontal="right" vertical="center" wrapText="1"/>
      <protection hidden="1"/>
    </xf>
    <xf numFmtId="0" fontId="6" fillId="2" borderId="16" xfId="0" applyNumberFormat="1" applyFont="1" applyFill="1" applyBorder="1" applyAlignment="1" applyProtection="1">
      <alignment vertical="center" wrapText="1"/>
      <protection hidden="1"/>
    </xf>
    <xf numFmtId="0" fontId="49" fillId="20" borderId="0" xfId="0" applyNumberFormat="1" applyFont="1" applyFill="1" applyBorder="1" applyAlignment="1" applyProtection="1">
      <alignment horizontal="center" vertical="center"/>
      <protection hidden="1"/>
    </xf>
    <xf numFmtId="0" fontId="8" fillId="2" borderId="14" xfId="0" applyFont="1" applyFill="1" applyBorder="1" applyAlignment="1" applyProtection="1">
      <alignment horizontal="right" vertical="center" wrapText="1"/>
      <protection hidden="1"/>
    </xf>
    <xf numFmtId="0" fontId="8" fillId="2" borderId="14" xfId="0" applyNumberFormat="1" applyFont="1" applyFill="1" applyBorder="1" applyAlignment="1" applyProtection="1">
      <alignment horizontal="left" vertical="center" wrapText="1"/>
      <protection hidden="1"/>
    </xf>
    <xf numFmtId="168" fontId="8" fillId="2" borderId="14" xfId="0" applyNumberFormat="1" applyFont="1" applyFill="1" applyBorder="1" applyAlignment="1" applyProtection="1">
      <alignment horizontal="right" vertical="center" wrapText="1"/>
      <protection hidden="1"/>
    </xf>
    <xf numFmtId="4" fontId="8" fillId="2" borderId="14" xfId="0" applyNumberFormat="1" applyFont="1" applyFill="1" applyBorder="1" applyAlignment="1" applyProtection="1">
      <alignment vertical="center" wrapText="1"/>
      <protection hidden="1"/>
    </xf>
    <xf numFmtId="4" fontId="49" fillId="20" borderId="0" xfId="0" applyNumberFormat="1" applyFont="1" applyFill="1" applyBorder="1" applyAlignment="1" applyProtection="1">
      <alignment horizontal="center" vertical="center"/>
      <protection hidden="1"/>
    </xf>
    <xf numFmtId="1" fontId="6" fillId="2" borderId="14" xfId="0" applyNumberFormat="1" applyFont="1" applyFill="1" applyBorder="1" applyAlignment="1" applyProtection="1">
      <alignment horizontal="right" vertical="center" wrapText="1"/>
      <protection hidden="1"/>
    </xf>
    <xf numFmtId="0" fontId="6" fillId="2" borderId="14" xfId="0" applyNumberFormat="1" applyFont="1" applyFill="1" applyBorder="1" applyAlignment="1" applyProtection="1">
      <alignment vertical="center" wrapText="1"/>
      <protection hidden="1"/>
    </xf>
    <xf numFmtId="1" fontId="8" fillId="2" borderId="14" xfId="0" applyNumberFormat="1" applyFont="1" applyFill="1" applyBorder="1" applyAlignment="1" applyProtection="1">
      <alignment horizontal="center" vertical="center" wrapText="1"/>
      <protection hidden="1"/>
    </xf>
    <xf numFmtId="0" fontId="8" fillId="2" borderId="16" xfId="0" applyFont="1" applyFill="1" applyBorder="1" applyAlignment="1" applyProtection="1">
      <alignment horizontal="right" vertical="center" wrapText="1"/>
      <protection hidden="1"/>
    </xf>
    <xf numFmtId="0" fontId="8" fillId="2" borderId="16" xfId="0" applyNumberFormat="1" applyFont="1" applyFill="1" applyBorder="1" applyAlignment="1" applyProtection="1">
      <alignment horizontal="left" vertical="center" wrapText="1"/>
      <protection hidden="1"/>
    </xf>
    <xf numFmtId="168" fontId="8" fillId="2" borderId="16" xfId="0" applyNumberFormat="1" applyFont="1" applyFill="1" applyBorder="1" applyAlignment="1" applyProtection="1">
      <alignment horizontal="right" vertical="center" wrapText="1"/>
      <protection hidden="1"/>
    </xf>
    <xf numFmtId="0" fontId="49" fillId="20" borderId="0" xfId="0" applyNumberFormat="1" applyFont="1" applyFill="1" applyBorder="1" applyAlignment="1" applyProtection="1">
      <alignment horizontal="center" vertical="center" wrapText="1"/>
      <protection hidden="1"/>
    </xf>
    <xf numFmtId="0" fontId="8" fillId="2" borderId="37" xfId="0" applyNumberFormat="1" applyFont="1" applyFill="1" applyBorder="1" applyAlignment="1" applyProtection="1">
      <alignment horizontal="left" vertical="center" wrapText="1"/>
      <protection hidden="1"/>
    </xf>
    <xf numFmtId="168" fontId="8" fillId="2" borderId="37" xfId="0" applyNumberFormat="1" applyFont="1" applyFill="1" applyBorder="1" applyAlignment="1" applyProtection="1">
      <alignment horizontal="right" vertical="center" wrapText="1"/>
      <protection hidden="1"/>
    </xf>
    <xf numFmtId="0" fontId="46" fillId="20" borderId="0" xfId="0" applyNumberFormat="1" applyFont="1" applyFill="1" applyBorder="1" applyAlignment="1" applyProtection="1">
      <alignment horizontal="center" vertical="center" wrapText="1"/>
      <protection hidden="1"/>
    </xf>
    <xf numFmtId="1" fontId="8" fillId="2" borderId="14" xfId="0" applyNumberFormat="1" applyFont="1" applyFill="1" applyBorder="1" applyAlignment="1" applyProtection="1">
      <alignment horizontal="left" vertical="center" wrapText="1"/>
      <protection hidden="1"/>
    </xf>
    <xf numFmtId="4" fontId="46" fillId="20" borderId="0" xfId="0" applyNumberFormat="1" applyFont="1" applyFill="1" applyBorder="1" applyAlignment="1" applyProtection="1">
      <alignment horizontal="center" vertical="center"/>
      <protection hidden="1"/>
    </xf>
    <xf numFmtId="0" fontId="49" fillId="0" borderId="0" xfId="0" applyNumberFormat="1" applyFont="1" applyFill="1" applyBorder="1" applyAlignment="1" applyProtection="1">
      <alignment horizontal="center" vertical="center" wrapText="1"/>
      <protection hidden="1"/>
    </xf>
    <xf numFmtId="0" fontId="6" fillId="2" borderId="14" xfId="0" applyFont="1" applyFill="1" applyBorder="1" applyAlignment="1" applyProtection="1">
      <alignment vertical="center" wrapText="1"/>
      <protection hidden="1"/>
    </xf>
    <xf numFmtId="0" fontId="48" fillId="20" borderId="0" xfId="0" applyNumberFormat="1" applyFont="1" applyFill="1" applyBorder="1" applyAlignment="1" applyProtection="1">
      <alignment horizontal="center" vertical="center"/>
      <protection hidden="1"/>
    </xf>
    <xf numFmtId="1" fontId="8" fillId="0" borderId="14" xfId="0" applyNumberFormat="1" applyFont="1" applyFill="1" applyBorder="1" applyAlignment="1" applyProtection="1">
      <alignment horizontal="left" vertical="center" wrapText="1"/>
      <protection hidden="1"/>
    </xf>
    <xf numFmtId="168" fontId="8" fillId="0" borderId="14" xfId="0" applyNumberFormat="1" applyFont="1" applyFill="1" applyBorder="1" applyAlignment="1" applyProtection="1">
      <alignment horizontal="right" vertical="center" wrapText="1"/>
      <protection hidden="1"/>
    </xf>
    <xf numFmtId="1" fontId="8" fillId="0" borderId="14" xfId="0" applyNumberFormat="1"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4" fontId="8" fillId="0" borderId="14" xfId="0" applyNumberFormat="1" applyFont="1" applyFill="1" applyBorder="1" applyAlignment="1" applyProtection="1">
      <alignment vertical="center" wrapText="1"/>
      <protection hidden="1"/>
    </xf>
    <xf numFmtId="1" fontId="52" fillId="2" borderId="14" xfId="0" applyNumberFormat="1" applyFont="1" applyFill="1" applyBorder="1" applyAlignment="1" applyProtection="1">
      <alignment horizontal="left" vertical="center" wrapText="1"/>
      <protection hidden="1"/>
    </xf>
    <xf numFmtId="0" fontId="49" fillId="2" borderId="0" xfId="0" applyNumberFormat="1" applyFont="1" applyFill="1" applyBorder="1" applyAlignment="1" applyProtection="1">
      <alignment horizontal="center" vertical="center"/>
      <protection hidden="1"/>
    </xf>
    <xf numFmtId="0" fontId="45" fillId="2" borderId="0" xfId="0" applyNumberFormat="1" applyFont="1" applyFill="1" applyBorder="1" applyAlignment="1" applyProtection="1">
      <alignment horizontal="center" vertical="center"/>
      <protection hidden="1"/>
    </xf>
    <xf numFmtId="0" fontId="49" fillId="2" borderId="0" xfId="0" applyNumberFormat="1" applyFont="1" applyFill="1" applyBorder="1" applyAlignment="1" applyProtection="1">
      <alignment horizontal="center" vertical="center" wrapText="1"/>
      <protection hidden="1"/>
    </xf>
    <xf numFmtId="0" fontId="47" fillId="2" borderId="0" xfId="0" applyNumberFormat="1" applyFont="1" applyFill="1" applyAlignment="1" applyProtection="1">
      <alignment horizontal="center" vertical="center" wrapText="1"/>
      <protection hidden="1"/>
    </xf>
    <xf numFmtId="0" fontId="8" fillId="20" borderId="0" xfId="0" applyNumberFormat="1" applyFont="1" applyFill="1" applyBorder="1" applyAlignment="1" applyProtection="1">
      <alignment horizontal="center" vertical="center" wrapText="1"/>
      <protection locked="0"/>
    </xf>
    <xf numFmtId="0" fontId="8" fillId="20" borderId="7" xfId="0" applyNumberFormat="1" applyFont="1" applyFill="1" applyBorder="1" applyAlignment="1" applyProtection="1">
      <alignment horizontal="center" vertical="center" wrapText="1"/>
      <protection locked="0"/>
    </xf>
    <xf numFmtId="4" fontId="8" fillId="20" borderId="8" xfId="0" applyNumberFormat="1" applyFont="1" applyFill="1" applyBorder="1" applyAlignment="1" applyProtection="1">
      <alignment horizontal="center" vertical="center" wrapText="1"/>
      <protection locked="0"/>
    </xf>
    <xf numFmtId="0" fontId="8" fillId="20" borderId="1" xfId="0" applyNumberFormat="1" applyFont="1" applyFill="1" applyBorder="1" applyAlignment="1" applyProtection="1">
      <alignment horizontal="right" vertical="center" wrapText="1"/>
      <protection hidden="1"/>
    </xf>
    <xf numFmtId="10" fontId="13" fillId="20" borderId="1" xfId="0" applyNumberFormat="1" applyFont="1" applyFill="1" applyBorder="1" applyAlignment="1" applyProtection="1">
      <alignment horizontal="right" vertical="center" wrapText="1"/>
      <protection hidden="1"/>
    </xf>
    <xf numFmtId="14" fontId="8" fillId="20" borderId="1" xfId="0" applyNumberFormat="1" applyFont="1" applyFill="1" applyBorder="1" applyAlignment="1" applyProtection="1">
      <alignment horizontal="right" vertical="center" wrapText="1"/>
      <protection locked="0"/>
    </xf>
    <xf numFmtId="168" fontId="8" fillId="20" borderId="14" xfId="0" applyNumberFormat="1" applyFont="1" applyFill="1" applyBorder="1" applyAlignment="1" applyProtection="1">
      <alignment horizontal="right" vertical="center" wrapText="1"/>
      <protection locked="0"/>
    </xf>
    <xf numFmtId="168" fontId="8" fillId="20" borderId="16" xfId="0" applyNumberFormat="1" applyFont="1" applyFill="1" applyBorder="1" applyAlignment="1" applyProtection="1">
      <alignment horizontal="right" vertical="center" wrapText="1"/>
      <protection locked="0"/>
    </xf>
    <xf numFmtId="4" fontId="8" fillId="20" borderId="14" xfId="0" applyNumberFormat="1" applyFont="1" applyFill="1" applyBorder="1" applyAlignment="1" applyProtection="1">
      <alignment horizontal="right" vertical="center" wrapText="1"/>
      <protection hidden="1"/>
    </xf>
    <xf numFmtId="168" fontId="8" fillId="20" borderId="37" xfId="0"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vertical="center" wrapText="1"/>
      <protection hidden="1"/>
    </xf>
    <xf numFmtId="4" fontId="6" fillId="0" borderId="0" xfId="0" applyNumberFormat="1" applyFont="1" applyFill="1" applyBorder="1" applyAlignment="1" applyProtection="1">
      <alignment vertical="top" wrapText="1"/>
      <protection hidden="1"/>
    </xf>
    <xf numFmtId="10" fontId="7" fillId="0" borderId="0" xfId="0" applyNumberFormat="1" applyFont="1" applyBorder="1" applyProtection="1">
      <protection hidden="1"/>
    </xf>
    <xf numFmtId="0" fontId="7" fillId="0" borderId="0" xfId="0" applyFont="1" applyProtection="1">
      <protection hidden="1"/>
    </xf>
    <xf numFmtId="0" fontId="8" fillId="0" borderId="13" xfId="0" applyFont="1" applyFill="1" applyBorder="1" applyAlignment="1" applyProtection="1">
      <alignment horizontal="right" vertical="center" wrapText="1"/>
      <protection hidden="1"/>
    </xf>
    <xf numFmtId="0" fontId="8" fillId="0" borderId="8" xfId="0" applyNumberFormat="1" applyFont="1" applyFill="1" applyBorder="1" applyAlignment="1" applyProtection="1">
      <alignment horizontal="center" vertical="center" wrapText="1"/>
      <protection hidden="1"/>
    </xf>
    <xf numFmtId="0" fontId="8" fillId="0" borderId="7" xfId="0" applyFont="1" applyFill="1" applyBorder="1" applyAlignment="1" applyProtection="1">
      <alignment horizontal="right" vertical="center" wrapText="1"/>
      <protection hidden="1"/>
    </xf>
    <xf numFmtId="0" fontId="8" fillId="0" borderId="7" xfId="0" applyFont="1" applyFill="1" applyBorder="1" applyAlignment="1" applyProtection="1">
      <alignment vertical="center" wrapText="1"/>
      <protection hidden="1"/>
    </xf>
    <xf numFmtId="0" fontId="9" fillId="0" borderId="51" xfId="84" applyFont="1" applyFill="1" applyBorder="1" applyAlignment="1" applyProtection="1">
      <alignment horizontal="right" vertical="center" wrapText="1"/>
      <protection hidden="1"/>
    </xf>
    <xf numFmtId="0" fontId="9" fillId="0" borderId="52" xfId="84" applyFont="1" applyFill="1" applyBorder="1" applyAlignment="1" applyProtection="1">
      <alignment vertical="center"/>
      <protection hidden="1"/>
    </xf>
    <xf numFmtId="0" fontId="9" fillId="0" borderId="53" xfId="84" applyFont="1" applyFill="1" applyBorder="1" applyAlignment="1" applyProtection="1">
      <alignment vertical="center" wrapText="1"/>
      <protection hidden="1"/>
    </xf>
    <xf numFmtId="0" fontId="9" fillId="0" borderId="54" xfId="84" applyFont="1" applyFill="1" applyBorder="1" applyAlignment="1" applyProtection="1">
      <alignment vertical="center" wrapText="1"/>
      <protection hidden="1"/>
    </xf>
    <xf numFmtId="169" fontId="14" fillId="0" borderId="55" xfId="85" applyFont="1" applyFill="1" applyBorder="1" applyAlignment="1" applyProtection="1">
      <alignment horizontal="center" vertical="center" wrapText="1"/>
      <protection hidden="1"/>
    </xf>
    <xf numFmtId="169" fontId="14" fillId="0" borderId="56" xfId="85" applyFont="1" applyFill="1" applyBorder="1" applyAlignment="1" applyProtection="1">
      <alignment horizontal="center" vertical="center" wrapText="1"/>
      <protection hidden="1"/>
    </xf>
    <xf numFmtId="169" fontId="14" fillId="0" borderId="52" xfId="85" applyFont="1" applyFill="1" applyBorder="1" applyAlignment="1" applyProtection="1">
      <alignment horizontal="center" vertical="center" wrapText="1"/>
      <protection hidden="1"/>
    </xf>
    <xf numFmtId="9" fontId="7" fillId="22" borderId="58" xfId="85" applyNumberFormat="1" applyFont="1" applyFill="1" applyBorder="1" applyAlignment="1" applyProtection="1">
      <alignment horizontal="right" vertical="center" wrapText="1"/>
      <protection hidden="1"/>
    </xf>
    <xf numFmtId="39" fontId="7" fillId="22" borderId="59" xfId="85" applyNumberFormat="1" applyFont="1" applyFill="1" applyBorder="1" applyAlignment="1" applyProtection="1">
      <alignment horizontal="right" vertical="center" wrapText="1"/>
      <protection hidden="1"/>
    </xf>
    <xf numFmtId="39" fontId="7" fillId="22" borderId="60" xfId="85" applyNumberFormat="1" applyFont="1" applyFill="1" applyBorder="1" applyAlignment="1" applyProtection="1">
      <alignment horizontal="right" vertical="center" wrapText="1"/>
      <protection hidden="1"/>
    </xf>
    <xf numFmtId="9" fontId="7" fillId="0" borderId="58" xfId="83" applyNumberFormat="1" applyFont="1" applyFill="1" applyBorder="1" applyAlignment="1" applyProtection="1">
      <alignment horizontal="right" vertical="center" wrapText="1"/>
      <protection hidden="1"/>
    </xf>
    <xf numFmtId="39" fontId="7" fillId="0" borderId="59" xfId="85" applyNumberFormat="1" applyFont="1" applyFill="1" applyBorder="1" applyAlignment="1" applyProtection="1">
      <alignment horizontal="right" vertical="center" wrapText="1"/>
      <protection hidden="1"/>
    </xf>
    <xf numFmtId="9" fontId="7" fillId="0" borderId="58" xfId="85" applyNumberFormat="1" applyFont="1" applyFill="1" applyBorder="1" applyAlignment="1" applyProtection="1">
      <alignment horizontal="right" vertical="center" wrapText="1"/>
      <protection hidden="1"/>
    </xf>
    <xf numFmtId="0" fontId="7" fillId="0" borderId="0" xfId="0" applyFont="1" applyBorder="1" applyAlignment="1" applyProtection="1">
      <protection hidden="1"/>
    </xf>
    <xf numFmtId="9" fontId="7" fillId="22" borderId="50" xfId="85" applyNumberFormat="1" applyFont="1" applyFill="1" applyBorder="1" applyAlignment="1" applyProtection="1">
      <alignment horizontal="right" vertical="center" wrapText="1"/>
      <protection hidden="1"/>
    </xf>
    <xf numFmtId="9" fontId="7" fillId="22" borderId="58" xfId="83" applyNumberFormat="1" applyFont="1" applyFill="1" applyBorder="1" applyAlignment="1" applyProtection="1">
      <alignment horizontal="right" vertical="center" wrapText="1"/>
      <protection hidden="1"/>
    </xf>
    <xf numFmtId="9" fontId="9" fillId="0" borderId="64" xfId="84" applyNumberFormat="1" applyFont="1" applyFill="1" applyBorder="1" applyAlignment="1" applyProtection="1">
      <alignment vertical="center" wrapText="1"/>
      <protection hidden="1"/>
    </xf>
    <xf numFmtId="0" fontId="9" fillId="0" borderId="56" xfId="84" applyFont="1" applyFill="1" applyBorder="1" applyAlignment="1" applyProtection="1">
      <alignment vertical="center" wrapText="1"/>
      <protection hidden="1"/>
    </xf>
    <xf numFmtId="0" fontId="45" fillId="0" borderId="0" xfId="0" applyFont="1" applyProtection="1">
      <protection hidden="1"/>
    </xf>
    <xf numFmtId="39" fontId="7" fillId="22" borderId="58" xfId="85" applyNumberFormat="1" applyFont="1" applyFill="1" applyBorder="1" applyAlignment="1" applyProtection="1">
      <alignment horizontal="right" vertical="center" wrapText="1"/>
      <protection hidden="1"/>
    </xf>
    <xf numFmtId="9" fontId="7" fillId="22" borderId="55" xfId="85" applyNumberFormat="1" applyFont="1" applyFill="1" applyBorder="1" applyAlignment="1" applyProtection="1">
      <alignment horizontal="right" vertical="center" wrapText="1"/>
      <protection hidden="1"/>
    </xf>
    <xf numFmtId="39" fontId="7" fillId="22" borderId="50" xfId="85" applyNumberFormat="1" applyFont="1" applyFill="1" applyBorder="1" applyAlignment="1" applyProtection="1">
      <alignment horizontal="right" vertical="center" wrapText="1"/>
      <protection hidden="1"/>
    </xf>
    <xf numFmtId="39" fontId="51" fillId="0" borderId="65" xfId="85" applyNumberFormat="1" applyFont="1" applyFill="1" applyBorder="1" applyAlignment="1" applyProtection="1">
      <alignment horizontal="right" vertical="center" wrapText="1"/>
      <protection hidden="1"/>
    </xf>
    <xf numFmtId="39" fontId="51" fillId="0" borderId="66" xfId="85" applyNumberFormat="1" applyFont="1" applyFill="1" applyBorder="1" applyAlignment="1" applyProtection="1">
      <alignment horizontal="right" vertical="center" wrapText="1"/>
      <protection hidden="1"/>
    </xf>
    <xf numFmtId="39" fontId="51" fillId="0" borderId="46" xfId="85" applyNumberFormat="1" applyFont="1" applyFill="1" applyBorder="1" applyAlignment="1" applyProtection="1">
      <alignment horizontal="right" vertical="center" wrapText="1"/>
      <protection hidden="1"/>
    </xf>
    <xf numFmtId="39" fontId="51" fillId="0" borderId="45" xfId="85" applyNumberFormat="1" applyFont="1" applyFill="1" applyBorder="1" applyAlignment="1" applyProtection="1">
      <alignment horizontal="right" vertical="center" wrapText="1"/>
      <protection hidden="1"/>
    </xf>
    <xf numFmtId="10" fontId="51" fillId="0" borderId="0" xfId="10" applyNumberFormat="1" applyFont="1" applyFill="1" applyBorder="1" applyAlignment="1" applyProtection="1">
      <alignment horizontal="right" vertical="center" wrapText="1"/>
      <protection hidden="1"/>
    </xf>
    <xf numFmtId="10" fontId="51" fillId="0" borderId="66" xfId="10" applyNumberFormat="1" applyFont="1" applyFill="1" applyBorder="1" applyAlignment="1" applyProtection="1">
      <alignment horizontal="right" vertical="center" wrapText="1"/>
      <protection hidden="1"/>
    </xf>
    <xf numFmtId="10" fontId="51" fillId="0" borderId="45" xfId="10" applyNumberFormat="1" applyFont="1" applyFill="1" applyBorder="1" applyAlignment="1" applyProtection="1">
      <alignment horizontal="right" vertical="center" wrapText="1"/>
      <protection hidden="1"/>
    </xf>
    <xf numFmtId="171" fontId="51" fillId="0" borderId="45" xfId="10" applyNumberFormat="1" applyFont="1" applyFill="1" applyBorder="1" applyAlignment="1" applyProtection="1">
      <alignment horizontal="right" vertical="center" wrapText="1"/>
      <protection hidden="1"/>
    </xf>
    <xf numFmtId="0" fontId="45" fillId="0" borderId="0" xfId="0" applyFont="1" applyBorder="1" applyAlignment="1" applyProtection="1">
      <protection hidden="1"/>
    </xf>
    <xf numFmtId="4" fontId="51" fillId="23" borderId="70" xfId="0" applyNumberFormat="1" applyFont="1" applyFill="1" applyBorder="1" applyAlignment="1" applyProtection="1">
      <alignment horizontal="right" vertical="center" wrapText="1"/>
      <protection hidden="1"/>
    </xf>
    <xf numFmtId="169" fontId="1" fillId="23" borderId="71" xfId="85" applyFont="1" applyFill="1" applyBorder="1" applyAlignment="1" applyProtection="1">
      <alignment horizontal="right" vertical="center" wrapText="1"/>
      <protection hidden="1"/>
    </xf>
    <xf numFmtId="4" fontId="51" fillId="23" borderId="69" xfId="0" applyNumberFormat="1" applyFont="1" applyFill="1" applyBorder="1" applyAlignment="1" applyProtection="1">
      <alignment horizontal="right" vertical="center" wrapText="1"/>
      <protection hidden="1"/>
    </xf>
    <xf numFmtId="172" fontId="7" fillId="0" borderId="0" xfId="86" applyNumberFormat="1" applyFont="1" applyBorder="1" applyProtection="1">
      <protection hidden="1"/>
    </xf>
    <xf numFmtId="0" fontId="45" fillId="0" borderId="45" xfId="0" applyFont="1" applyBorder="1" applyProtection="1">
      <protection hidden="1"/>
    </xf>
    <xf numFmtId="0" fontId="45" fillId="0" borderId="45" xfId="0" applyFont="1" applyBorder="1" applyAlignment="1" applyProtection="1">
      <alignment horizontal="right"/>
      <protection hidden="1"/>
    </xf>
    <xf numFmtId="0" fontId="45" fillId="0" borderId="45" xfId="0" applyFont="1" applyFill="1" applyBorder="1" applyAlignment="1" applyProtection="1">
      <alignment horizontal="right"/>
      <protection hidden="1"/>
    </xf>
    <xf numFmtId="0" fontId="45" fillId="0" borderId="0" xfId="0" applyFont="1" applyBorder="1" applyProtection="1">
      <protection hidden="1"/>
    </xf>
    <xf numFmtId="10" fontId="45" fillId="0" borderId="0" xfId="0" applyNumberFormat="1" applyFont="1" applyBorder="1" applyProtection="1">
      <protection hidden="1"/>
    </xf>
    <xf numFmtId="170" fontId="45" fillId="0" borderId="0" xfId="0" applyNumberFormat="1" applyFont="1" applyAlignment="1" applyProtection="1">
      <alignment horizontal="right"/>
      <protection hidden="1"/>
    </xf>
    <xf numFmtId="9" fontId="45" fillId="0" borderId="0" xfId="0" applyNumberFormat="1" applyFont="1" applyFill="1" applyAlignment="1" applyProtection="1">
      <alignment horizontal="right"/>
      <protection hidden="1"/>
    </xf>
    <xf numFmtId="4" fontId="45" fillId="0" borderId="0" xfId="0" applyNumberFormat="1" applyFont="1" applyFill="1" applyAlignment="1" applyProtection="1">
      <alignment horizontal="right"/>
      <protection hidden="1"/>
    </xf>
    <xf numFmtId="0" fontId="45" fillId="0" borderId="0" xfId="0" applyFont="1" applyFill="1" applyAlignment="1" applyProtection="1">
      <alignment horizontal="right"/>
      <protection hidden="1"/>
    </xf>
    <xf numFmtId="0" fontId="45" fillId="0" borderId="0" xfId="0" applyFont="1" applyAlignment="1" applyProtection="1">
      <alignment horizontal="right"/>
      <protection hidden="1"/>
    </xf>
    <xf numFmtId="168" fontId="8" fillId="20" borderId="14"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right" vertical="center" wrapText="1"/>
      <protection hidden="1"/>
    </xf>
    <xf numFmtId="4" fontId="11" fillId="0" borderId="1" xfId="0" applyNumberFormat="1" applyFont="1" applyFill="1" applyBorder="1" applyAlignment="1" applyProtection="1">
      <alignment horizontal="right" vertical="center" wrapText="1"/>
      <protection hidden="1"/>
    </xf>
    <xf numFmtId="0" fontId="8" fillId="20" borderId="13" xfId="0" applyFont="1" applyFill="1" applyBorder="1" applyAlignment="1" applyProtection="1">
      <alignment horizontal="left" vertical="center" wrapText="1"/>
      <protection locked="0"/>
    </xf>
    <xf numFmtId="0" fontId="8" fillId="2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right" vertical="center" wrapText="1"/>
      <protection hidden="1"/>
    </xf>
    <xf numFmtId="0" fontId="6" fillId="0" borderId="42" xfId="0" applyFont="1" applyFill="1" applyBorder="1" applyAlignment="1" applyProtection="1">
      <alignment horizontal="right" vertical="center" wrapText="1"/>
      <protection hidden="1"/>
    </xf>
    <xf numFmtId="4" fontId="11" fillId="0" borderId="40" xfId="0" applyNumberFormat="1" applyFont="1" applyFill="1" applyBorder="1" applyAlignment="1" applyProtection="1">
      <alignment horizontal="center" vertical="center" wrapText="1"/>
      <protection hidden="1"/>
    </xf>
    <xf numFmtId="4" fontId="11" fillId="0" borderId="41" xfId="0"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center" vertical="center" wrapText="1"/>
      <protection hidden="1"/>
    </xf>
    <xf numFmtId="0" fontId="11" fillId="0" borderId="37" xfId="0" applyNumberFormat="1" applyFont="1" applyFill="1" applyBorder="1" applyAlignment="1" applyProtection="1">
      <alignment horizontal="center" vertical="center" wrapText="1"/>
      <protection hidden="1"/>
    </xf>
    <xf numFmtId="0" fontId="11" fillId="0" borderId="12" xfId="0" applyNumberFormat="1" applyFont="1" applyFill="1" applyBorder="1" applyAlignment="1" applyProtection="1">
      <alignment horizontal="center" vertical="center" wrapText="1"/>
      <protection hidden="1"/>
    </xf>
    <xf numFmtId="0" fontId="11" fillId="0" borderId="38" xfId="0" applyFont="1" applyFill="1" applyBorder="1" applyAlignment="1" applyProtection="1">
      <alignment horizontal="center" vertical="center" wrapText="1"/>
      <protection hidden="1"/>
    </xf>
    <xf numFmtId="0" fontId="11" fillId="0" borderId="39"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4" fontId="11" fillId="0" borderId="37" xfId="0" applyNumberFormat="1" applyFont="1" applyFill="1" applyBorder="1" applyAlignment="1" applyProtection="1">
      <alignment horizontal="center" vertical="center" wrapText="1"/>
      <protection hidden="1"/>
    </xf>
    <xf numFmtId="4" fontId="11" fillId="0" borderId="12" xfId="0" applyNumberFormat="1" applyFont="1" applyFill="1" applyBorder="1" applyAlignment="1" applyProtection="1">
      <alignment horizontal="center" vertical="center" wrapText="1"/>
      <protection hidden="1"/>
    </xf>
    <xf numFmtId="0" fontId="11" fillId="0" borderId="37"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4" fontId="11" fillId="0" borderId="31" xfId="0" applyNumberFormat="1" applyFont="1" applyFill="1" applyBorder="1" applyAlignment="1" applyProtection="1">
      <alignment horizontal="center" vertical="center" wrapText="1"/>
      <protection hidden="1"/>
    </xf>
    <xf numFmtId="4" fontId="11" fillId="0" borderId="33" xfId="0" applyNumberFormat="1"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right" vertical="center" wrapText="1"/>
      <protection hidden="1"/>
    </xf>
    <xf numFmtId="0" fontId="6" fillId="0" borderId="21" xfId="0" applyFont="1" applyFill="1" applyBorder="1" applyAlignment="1" applyProtection="1">
      <alignment horizontal="right" vertical="center" wrapText="1"/>
      <protection hidden="1"/>
    </xf>
    <xf numFmtId="0" fontId="6" fillId="0" borderId="0" xfId="0" applyFont="1" applyFill="1" applyAlignment="1" applyProtection="1">
      <alignment horizontal="left" vertical="center"/>
      <protection hidden="1"/>
    </xf>
    <xf numFmtId="0" fontId="25" fillId="0" borderId="0" xfId="0" applyFont="1" applyBorder="1" applyAlignment="1" applyProtection="1">
      <alignment horizontal="center" vertical="center"/>
      <protection hidden="1"/>
    </xf>
    <xf numFmtId="0" fontId="20" fillId="3" borderId="5" xfId="11" applyFont="1" applyFill="1" applyBorder="1" applyAlignment="1">
      <alignment horizontal="center" vertical="center"/>
    </xf>
    <xf numFmtId="0" fontId="19" fillId="0" borderId="0" xfId="11" applyFont="1" applyBorder="1" applyAlignment="1">
      <alignment horizontal="justify" vertical="center"/>
    </xf>
    <xf numFmtId="0" fontId="19" fillId="0" borderId="4" xfId="11" applyFont="1" applyBorder="1" applyAlignment="1">
      <alignment horizontal="justify" vertical="center" wrapText="1"/>
    </xf>
    <xf numFmtId="0" fontId="19" fillId="0" borderId="0" xfId="11" applyFont="1" applyBorder="1" applyAlignment="1">
      <alignment horizontal="justify" vertical="center" wrapText="1"/>
    </xf>
    <xf numFmtId="0" fontId="19" fillId="0" borderId="5" xfId="11" applyFont="1" applyBorder="1" applyAlignment="1">
      <alignment horizontal="justify" vertical="center" wrapText="1"/>
    </xf>
    <xf numFmtId="0" fontId="8" fillId="2" borderId="9"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169" fontId="14" fillId="0" borderId="50" xfId="85" applyFont="1" applyFill="1" applyBorder="1" applyAlignment="1" applyProtection="1">
      <alignment horizontal="center" vertical="center" wrapText="1"/>
      <protection hidden="1"/>
    </xf>
    <xf numFmtId="169" fontId="14" fillId="0" borderId="1" xfId="85" applyFont="1" applyFill="1" applyBorder="1" applyAlignment="1" applyProtection="1">
      <alignment horizontal="center" vertical="center" wrapText="1"/>
      <protection hidden="1"/>
    </xf>
    <xf numFmtId="0" fontId="6" fillId="0" borderId="0" xfId="0" applyFont="1" applyFill="1" applyAlignment="1" applyProtection="1">
      <alignment horizontal="left" vertical="center" wrapText="1"/>
      <protection hidden="1"/>
    </xf>
    <xf numFmtId="169" fontId="14" fillId="0" borderId="45" xfId="85" applyFont="1" applyFill="1" applyBorder="1" applyAlignment="1" applyProtection="1">
      <alignment horizontal="center" vertical="center" wrapText="1"/>
      <protection hidden="1"/>
    </xf>
    <xf numFmtId="169" fontId="14" fillId="0" borderId="49" xfId="85" applyFont="1" applyFill="1" applyBorder="1" applyAlignment="1" applyProtection="1">
      <alignment horizontal="center" vertical="center" wrapText="1"/>
      <protection hidden="1"/>
    </xf>
    <xf numFmtId="0" fontId="8" fillId="0" borderId="13" xfId="0" applyNumberFormat="1" applyFont="1" applyFill="1" applyBorder="1" applyAlignment="1" applyProtection="1">
      <alignment horizontal="left" vertical="center" wrapText="1"/>
      <protection hidden="1"/>
    </xf>
    <xf numFmtId="0" fontId="12" fillId="0" borderId="7" xfId="0" applyNumberFormat="1" applyFont="1" applyFill="1" applyBorder="1" applyAlignment="1" applyProtection="1">
      <alignment horizontal="left" vertical="center" wrapText="1"/>
      <protection hidden="1"/>
    </xf>
    <xf numFmtId="0" fontId="7" fillId="21" borderId="57" xfId="84" applyFont="1" applyFill="1" applyBorder="1" applyAlignment="1" applyProtection="1">
      <alignment horizontal="right" vertical="center" wrapText="1"/>
      <protection hidden="1"/>
    </xf>
    <xf numFmtId="0" fontId="7" fillId="21" borderId="61" xfId="84" applyFont="1" applyFill="1" applyBorder="1" applyAlignment="1" applyProtection="1">
      <alignment horizontal="right" vertical="center" wrapText="1"/>
      <protection hidden="1"/>
    </xf>
    <xf numFmtId="0" fontId="7" fillId="2" borderId="52" xfId="84" applyFont="1" applyFill="1" applyBorder="1" applyAlignment="1" applyProtection="1">
      <alignment horizontal="left" vertical="center" wrapText="1"/>
      <protection hidden="1"/>
    </xf>
    <xf numFmtId="0" fontId="7" fillId="2" borderId="53" xfId="84" applyFont="1" applyFill="1" applyBorder="1" applyAlignment="1" applyProtection="1">
      <alignment horizontal="left" vertical="center" wrapText="1"/>
      <protection hidden="1"/>
    </xf>
    <xf numFmtId="0" fontId="7" fillId="2" borderId="62" xfId="84" applyFont="1" applyFill="1" applyBorder="1" applyAlignment="1" applyProtection="1">
      <alignment horizontal="left" vertical="center" wrapText="1"/>
      <protection hidden="1"/>
    </xf>
    <xf numFmtId="0" fontId="7" fillId="2" borderId="47" xfId="84" applyFont="1" applyFill="1" applyBorder="1" applyAlignment="1" applyProtection="1">
      <alignment horizontal="left" vertical="center" wrapText="1"/>
      <protection hidden="1"/>
    </xf>
    <xf numFmtId="170" fontId="7" fillId="0" borderId="54" xfId="85" applyNumberFormat="1" applyFont="1" applyFill="1" applyBorder="1" applyAlignment="1" applyProtection="1">
      <alignment horizontal="right" vertical="center" wrapText="1"/>
      <protection hidden="1"/>
    </xf>
    <xf numFmtId="170" fontId="7" fillId="0" borderId="63" xfId="85" applyNumberFormat="1" applyFont="1" applyFill="1" applyBorder="1" applyAlignment="1" applyProtection="1">
      <alignment horizontal="right" vertical="center" wrapText="1"/>
      <protection hidden="1"/>
    </xf>
    <xf numFmtId="0" fontId="14" fillId="21" borderId="45" xfId="84" applyFont="1" applyFill="1" applyBorder="1" applyAlignment="1" applyProtection="1">
      <alignment horizontal="center" vertical="center" wrapText="1"/>
      <protection hidden="1"/>
    </xf>
    <xf numFmtId="0" fontId="14" fillId="21" borderId="47" xfId="84" applyFont="1" applyFill="1" applyBorder="1" applyAlignment="1" applyProtection="1">
      <alignment horizontal="center" vertical="center" wrapText="1"/>
      <protection hidden="1"/>
    </xf>
    <xf numFmtId="169" fontId="14" fillId="21" borderId="46" xfId="85" applyFont="1" applyFill="1" applyBorder="1" applyAlignment="1" applyProtection="1">
      <alignment horizontal="center" vertical="center" wrapText="1"/>
      <protection hidden="1"/>
    </xf>
    <xf numFmtId="169" fontId="14" fillId="21" borderId="48" xfId="85" applyFont="1" applyFill="1" applyBorder="1" applyAlignment="1" applyProtection="1">
      <alignment horizontal="center" vertical="center" wrapText="1"/>
      <protection hidden="1"/>
    </xf>
    <xf numFmtId="0" fontId="7" fillId="0" borderId="57" xfId="84" applyFont="1" applyFill="1" applyBorder="1" applyAlignment="1" applyProtection="1">
      <alignment horizontal="right" vertical="center" wrapText="1"/>
      <protection hidden="1"/>
    </xf>
    <xf numFmtId="0" fontId="7" fillId="0" borderId="61" xfId="84" applyFont="1" applyFill="1" applyBorder="1" applyAlignment="1" applyProtection="1">
      <alignment horizontal="right" vertical="center" wrapText="1"/>
      <protection hidden="1"/>
    </xf>
    <xf numFmtId="0" fontId="7" fillId="0" borderId="52" xfId="84" applyFont="1" applyFill="1" applyBorder="1" applyAlignment="1" applyProtection="1">
      <alignment horizontal="left" vertical="center" wrapText="1"/>
      <protection hidden="1"/>
    </xf>
    <xf numFmtId="0" fontId="7" fillId="0" borderId="53" xfId="84" applyFont="1" applyFill="1" applyBorder="1" applyAlignment="1" applyProtection="1">
      <alignment horizontal="left" vertical="center" wrapText="1"/>
      <protection hidden="1"/>
    </xf>
    <xf numFmtId="0" fontId="7" fillId="0" borderId="62" xfId="84" applyFont="1" applyFill="1" applyBorder="1" applyAlignment="1" applyProtection="1">
      <alignment horizontal="left" vertical="center" wrapText="1"/>
      <protection hidden="1"/>
    </xf>
    <xf numFmtId="0" fontId="7" fillId="0" borderId="47" xfId="84"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12" fillId="0" borderId="13" xfId="0" applyNumberFormat="1" applyFont="1" applyFill="1" applyBorder="1" applyAlignment="1" applyProtection="1">
      <alignment horizontal="left" vertical="center" wrapText="1"/>
      <protection hidden="1"/>
    </xf>
    <xf numFmtId="0" fontId="51" fillId="0" borderId="45" xfId="84" applyFont="1" applyFill="1" applyBorder="1" applyAlignment="1" applyProtection="1">
      <alignment horizontal="right" vertical="center" wrapText="1"/>
      <protection hidden="1"/>
    </xf>
    <xf numFmtId="0" fontId="51" fillId="0" borderId="46" xfId="84" applyFont="1" applyFill="1" applyBorder="1" applyAlignment="1" applyProtection="1">
      <alignment horizontal="right" vertical="center" wrapText="1"/>
      <protection hidden="1"/>
    </xf>
    <xf numFmtId="0" fontId="51" fillId="0" borderId="0" xfId="84" applyFont="1" applyFill="1" applyBorder="1" applyAlignment="1" applyProtection="1">
      <alignment horizontal="right" vertical="center" wrapText="1"/>
      <protection hidden="1"/>
    </xf>
    <xf numFmtId="0" fontId="51" fillId="0" borderId="67" xfId="84" applyFont="1" applyFill="1" applyBorder="1" applyAlignment="1" applyProtection="1">
      <alignment horizontal="right" vertical="center" wrapText="1"/>
      <protection hidden="1"/>
    </xf>
    <xf numFmtId="0" fontId="51" fillId="23" borderId="68" xfId="84" applyFont="1" applyFill="1" applyBorder="1" applyAlignment="1" applyProtection="1">
      <alignment horizontal="right" vertical="center" wrapText="1"/>
      <protection hidden="1"/>
    </xf>
    <xf numFmtId="0" fontId="51" fillId="23" borderId="69" xfId="84" applyFont="1" applyFill="1" applyBorder="1" applyAlignment="1" applyProtection="1">
      <alignment horizontal="right" vertical="center" wrapText="1"/>
      <protection hidden="1"/>
    </xf>
  </cellXfs>
  <cellStyles count="89">
    <cellStyle name="20% - Ênfase1 2" xfId="31"/>
    <cellStyle name="20% - Ênfase2 2" xfId="32"/>
    <cellStyle name="20% - Ênfase3 2" xfId="33"/>
    <cellStyle name="20% - Ênfase4 2" xfId="34"/>
    <cellStyle name="20% - Ênfase5 2" xfId="35"/>
    <cellStyle name="20% - Ênfase6 2" xfId="36"/>
    <cellStyle name="40% - Ênfase1 2" xfId="37"/>
    <cellStyle name="40% - Ênfase2 2" xfId="38"/>
    <cellStyle name="40% - Ênfase3 2" xfId="39"/>
    <cellStyle name="40% - Ênfase4 2" xfId="40"/>
    <cellStyle name="40% - Ênfase5 2" xfId="41"/>
    <cellStyle name="40% - Ênfase6 2" xfId="42"/>
    <cellStyle name="60% - Ênfase1 2" xfId="43"/>
    <cellStyle name="60% - Ênfase2 2" xfId="44"/>
    <cellStyle name="60% - Ênfase3 2" xfId="45"/>
    <cellStyle name="60% - Ênfase4 2" xfId="46"/>
    <cellStyle name="60% - Ênfase5 2" xfId="47"/>
    <cellStyle name="60% - Ênfase6 2" xfId="48"/>
    <cellStyle name="Bom 2" xfId="49"/>
    <cellStyle name="Cálculo 2" xfId="50"/>
    <cellStyle name="Célula de Verificação 2" xfId="51"/>
    <cellStyle name="Célula Vinculada 2" xfId="52"/>
    <cellStyle name="Comma 2" xfId="28"/>
    <cellStyle name="Currency 2" xfId="29"/>
    <cellStyle name="Ênfase1 2" xfId="53"/>
    <cellStyle name="Ênfase2 2" xfId="54"/>
    <cellStyle name="Ênfase3 2" xfId="55"/>
    <cellStyle name="Ênfase4 2" xfId="56"/>
    <cellStyle name="Ênfase5 2" xfId="57"/>
    <cellStyle name="Ênfase6 2" xfId="58"/>
    <cellStyle name="Entrada 2" xfId="59"/>
    <cellStyle name="Estilo 1" xfId="87"/>
    <cellStyle name="Estilo 2" xfId="88"/>
    <cellStyle name="Euro" xfId="60"/>
    <cellStyle name="Hiperlink Visitado" xfId="14" builtinId="9" hidden="1"/>
    <cellStyle name="Hiperlink Visitado" xfId="15" builtinId="9" hidden="1"/>
    <cellStyle name="Hiperlink Visitado" xfId="16" builtinId="9" hidden="1"/>
    <cellStyle name="Hiperlink Visitado" xfId="17" builtinId="9" hidden="1"/>
    <cellStyle name="Hiperlink Visitado" xfId="18" builtinId="9" hidden="1"/>
    <cellStyle name="Hiperlink Visitado" xfId="19" builtinId="9" hidden="1"/>
    <cellStyle name="Hiperlink Visitado" xfId="20" builtinId="9" hidden="1"/>
    <cellStyle name="Hiperlink Visitado" xfId="21" builtinId="9" hidden="1"/>
    <cellStyle name="Hiperlink Visitado" xfId="22" builtinId="9" hidden="1"/>
    <cellStyle name="Hiperlink Visitado" xfId="23" builtinId="9" hidden="1"/>
    <cellStyle name="Hiperlink Visitado" xfId="24" builtinId="9" hidden="1"/>
    <cellStyle name="Hiperlink Visitado" xfId="25" builtinId="9" hidden="1"/>
    <cellStyle name="Hiperlink Visitado" xfId="26" builtinId="9" hidden="1"/>
    <cellStyle name="Hiperlink Visitado" xfId="27" builtinId="9" hidden="1"/>
    <cellStyle name="Hiperlink Visitado" xfId="73" builtinId="9" hidden="1"/>
    <cellStyle name="Hiperlink Visitado" xfId="74" builtinId="9" hidden="1"/>
    <cellStyle name="Hiperlink Visitado" xfId="75" builtinId="9" hidden="1"/>
    <cellStyle name="Hiperlink Visitado" xfId="76" builtinId="9" hidden="1"/>
    <cellStyle name="Hiperlink Visitado" xfId="77" builtinId="9" hidden="1"/>
    <cellStyle name="Hiperlink Visitado" xfId="78" builtinId="9" hidden="1"/>
    <cellStyle name="Hiperlink Visitado" xfId="79" builtinId="9" hidden="1"/>
    <cellStyle name="Hiperlink Visitado" xfId="80" builtinId="9" hidden="1"/>
    <cellStyle name="Incorreto 2" xfId="61"/>
    <cellStyle name="Moeda" xfId="86" builtinId="4"/>
    <cellStyle name="Moeda 2" xfId="1"/>
    <cellStyle name="Moeda 3" xfId="2"/>
    <cellStyle name="Neutra 2" xfId="62"/>
    <cellStyle name="Normal" xfId="0" builtinId="0"/>
    <cellStyle name="Normal 2" xfId="3"/>
    <cellStyle name="Normal 2 2" xfId="4"/>
    <cellStyle name="Normal 3" xfId="5"/>
    <cellStyle name="Normal 3 2" xfId="11"/>
    <cellStyle name="Normal 4" xfId="81"/>
    <cellStyle name="Normal 4 2" xfId="82"/>
    <cellStyle name="Normal 5 2" xfId="6"/>
    <cellStyle name="Normal_PREÇOS_ECT Taquara int A" xfId="84"/>
    <cellStyle name="Nota 2" xfId="63"/>
    <cellStyle name="Percent 2" xfId="30"/>
    <cellStyle name="Porcentagem" xfId="10" builtinId="5"/>
    <cellStyle name="Porcentagem 2" xfId="12"/>
    <cellStyle name="Saída 2" xfId="64"/>
    <cellStyle name="Separador de milhares_PREÇOS_ECT Taquara int A" xfId="85"/>
    <cellStyle name="TableStyleLight1" xfId="13"/>
    <cellStyle name="Texto de Aviso 2" xfId="65"/>
    <cellStyle name="Texto Explicativo 2" xfId="66"/>
    <cellStyle name="Título 1 1" xfId="67"/>
    <cellStyle name="Título 1 2" xfId="68"/>
    <cellStyle name="Título 2 2" xfId="69"/>
    <cellStyle name="Título 3 2" xfId="70"/>
    <cellStyle name="Título 4 2" xfId="71"/>
    <cellStyle name="Total 2" xfId="72"/>
    <cellStyle name="Vírgula" xfId="83" builtinId="3"/>
    <cellStyle name="Vírgula 2" xfId="7"/>
    <cellStyle name="Vírgula 3" xfId="8"/>
    <cellStyle name="Vírgula 4" xfId="9"/>
  </cellStyles>
  <dxfs count="201">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504825</xdr:colOff>
      <xdr:row>10</xdr:row>
      <xdr:rowOff>0</xdr:rowOff>
    </xdr:from>
    <xdr:ext cx="447675" cy="304800"/>
    <xdr:sp macro="" textlink="">
      <xdr:nvSpPr>
        <xdr:cNvPr id="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3"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4"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5"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7"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8"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1"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2"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3"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5"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6"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9"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0"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1"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3"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4"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7"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8"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9"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3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31"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32"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3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3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3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36"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37"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3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3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44"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4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49"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0"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1"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2"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3"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4"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5"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6"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7"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8"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59"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60"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61"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62"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63"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64"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6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66"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67"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68"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6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70"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71"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7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7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74"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75"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76"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7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78"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79"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8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8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82"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83"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84"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8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86"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87"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8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8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90"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91"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92"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9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94"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95"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9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9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9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99"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00"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07"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0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1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1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2"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3"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4"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5"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6"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7"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8"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19"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20"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21"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22"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23"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24"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25"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26"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2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28"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29"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30"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3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32"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33"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3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3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36"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37"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38"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3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40"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41"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4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4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44"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45"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46"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4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48"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49"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5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5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52"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53"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54"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5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56"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57"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5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5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6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61"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62"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6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6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6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6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6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6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169"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7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7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7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7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74"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75"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76"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77"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78"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79"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0"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1"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2"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3"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4"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5"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6"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7"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8"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189"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9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91"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92"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193"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9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95"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96"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9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19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199"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200"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66700"/>
    <xdr:sp macro="" textlink="">
      <xdr:nvSpPr>
        <xdr:cNvPr id="201" name="AutoShape 2"/>
        <xdr:cNvSpPr>
          <a:spLocks noChangeAspect="1" noChangeArrowheads="1"/>
        </xdr:cNvSpPr>
      </xdr:nvSpPr>
      <xdr:spPr bwMode="auto">
        <a:xfrm>
          <a:off x="476250" y="18478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0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203"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85750"/>
    <xdr:sp macro="" textlink="">
      <xdr:nvSpPr>
        <xdr:cNvPr id="204" name="AutoShape 2"/>
        <xdr:cNvSpPr>
          <a:spLocks noChangeAspect="1" noChangeArrowheads="1"/>
        </xdr:cNvSpPr>
      </xdr:nvSpPr>
      <xdr:spPr bwMode="auto">
        <a:xfrm>
          <a:off x="476250" y="18478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0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0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07"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08"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09"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1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11"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12"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1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1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15"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16"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17"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1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19"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20"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2"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24"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25"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6"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7"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8"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29"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30"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31"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76225"/>
    <xdr:sp macro="" textlink="">
      <xdr:nvSpPr>
        <xdr:cNvPr id="232" name="AutoShape 2"/>
        <xdr:cNvSpPr>
          <a:spLocks noChangeAspect="1" noChangeArrowheads="1"/>
        </xdr:cNvSpPr>
      </xdr:nvSpPr>
      <xdr:spPr bwMode="auto">
        <a:xfrm>
          <a:off x="476250" y="18478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33"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34"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304800"/>
    <xdr:sp macro="" textlink="">
      <xdr:nvSpPr>
        <xdr:cNvPr id="235" name="AutoShape 2"/>
        <xdr:cNvSpPr>
          <a:spLocks noChangeAspect="1" noChangeArrowheads="1"/>
        </xdr:cNvSpPr>
      </xdr:nvSpPr>
      <xdr:spPr bwMode="auto">
        <a:xfrm>
          <a:off x="476250" y="18478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36"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37"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38"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39"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0"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1"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2"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3"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4"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5"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6"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7"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10</xdr:row>
      <xdr:rowOff>0</xdr:rowOff>
    </xdr:from>
    <xdr:ext cx="447675" cy="247650"/>
    <xdr:sp macro="" textlink="">
      <xdr:nvSpPr>
        <xdr:cNvPr id="248" name="AutoShape 2"/>
        <xdr:cNvSpPr>
          <a:spLocks noChangeAspect="1" noChangeArrowheads="1"/>
        </xdr:cNvSpPr>
      </xdr:nvSpPr>
      <xdr:spPr bwMode="auto">
        <a:xfrm>
          <a:off x="476250" y="18478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49"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250"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251"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252"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53"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254"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255"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56"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57"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258"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259"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260"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61"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262"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263"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64"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65"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66"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67"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68"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69"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70"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71"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72"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73"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74"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75"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76"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77"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78"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79"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0"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1"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2"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83"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84"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5"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6"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7"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8"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89"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90"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291"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92"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93"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94"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295"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296"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297"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298"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299"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0"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1"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2"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3"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4"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5"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6"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7"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8"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09"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10"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11"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12"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313"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314"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315"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16"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317"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318"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19"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20"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321"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322"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66700"/>
    <xdr:sp macro="" textlink="">
      <xdr:nvSpPr>
        <xdr:cNvPr id="323" name="AutoShape 2"/>
        <xdr:cNvSpPr>
          <a:spLocks noChangeAspect="1" noChangeArrowheads="1"/>
        </xdr:cNvSpPr>
      </xdr:nvSpPr>
      <xdr:spPr bwMode="auto">
        <a:xfrm>
          <a:off x="476250" y="13744575"/>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24"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325"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85750"/>
    <xdr:sp macro="" textlink="">
      <xdr:nvSpPr>
        <xdr:cNvPr id="326" name="AutoShape 2"/>
        <xdr:cNvSpPr>
          <a:spLocks noChangeAspect="1" noChangeArrowheads="1"/>
        </xdr:cNvSpPr>
      </xdr:nvSpPr>
      <xdr:spPr bwMode="auto">
        <a:xfrm>
          <a:off x="476250" y="13744575"/>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27"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28"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29"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30"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31"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32"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33"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34"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35"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36"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37"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38"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39"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40"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41"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42"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43"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44"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45"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46"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47"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48"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49"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0"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1"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2"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3"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76225"/>
    <xdr:sp macro="" textlink="">
      <xdr:nvSpPr>
        <xdr:cNvPr id="354" name="AutoShape 2"/>
        <xdr:cNvSpPr>
          <a:spLocks noChangeAspect="1" noChangeArrowheads="1"/>
        </xdr:cNvSpPr>
      </xdr:nvSpPr>
      <xdr:spPr bwMode="auto">
        <a:xfrm>
          <a:off x="476250" y="13744575"/>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5"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6"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7"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304800"/>
    <xdr:sp macro="" textlink="">
      <xdr:nvSpPr>
        <xdr:cNvPr id="358" name="AutoShape 2"/>
        <xdr:cNvSpPr>
          <a:spLocks noChangeAspect="1" noChangeArrowheads="1"/>
        </xdr:cNvSpPr>
      </xdr:nvSpPr>
      <xdr:spPr bwMode="auto">
        <a:xfrm>
          <a:off x="476250" y="13744575"/>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59"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0"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1"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2"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3"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4"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5"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6"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7"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8"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69"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70"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71"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72"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69</xdr:row>
      <xdr:rowOff>0</xdr:rowOff>
    </xdr:from>
    <xdr:ext cx="447675" cy="247650"/>
    <xdr:sp macro="" textlink="">
      <xdr:nvSpPr>
        <xdr:cNvPr id="373" name="AutoShape 2"/>
        <xdr:cNvSpPr>
          <a:spLocks noChangeAspect="1" noChangeArrowheads="1"/>
        </xdr:cNvSpPr>
      </xdr:nvSpPr>
      <xdr:spPr bwMode="auto">
        <a:xfrm>
          <a:off x="476250" y="13744575"/>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7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375"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376"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377"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7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379"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380"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8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8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383"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384"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385"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8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387"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388"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8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9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39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392"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39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9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395"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39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9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39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39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00"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0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0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0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0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0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0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0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08"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0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1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1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2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2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3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3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3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3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3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3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3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3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438"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439"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440"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4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442"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443"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4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4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446"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447"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448"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4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450"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451"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5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5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5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55"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5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5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58"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5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6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6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62"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6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6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6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6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67"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6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6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7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7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72"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7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7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7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7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7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7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47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8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8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8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8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8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8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8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8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8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8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49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49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00"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01"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02"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0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04"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05"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0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0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08"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09"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10"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1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12"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13"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1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1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1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17"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18"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1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20"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2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2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2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2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25"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2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2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28"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2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3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3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3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4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4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4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4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4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4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4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4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4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4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5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6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56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6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63"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64"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65"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6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67"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68"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6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7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71"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72"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573"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7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75"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576"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7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7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7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80"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8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8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8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8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8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8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87"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88"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8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9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9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92"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9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9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9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9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597"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9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59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0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0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0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1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2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2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2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2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2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25"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26"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27"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2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29"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30"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3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3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33"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34"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35"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3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37"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38"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3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4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4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42"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4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4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45"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4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4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4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4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50"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5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5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5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5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5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5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5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58"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5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66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6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7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7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8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8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8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8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8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8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68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8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88"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89"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90"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9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92"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93"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9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9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696"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97"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66700"/>
    <xdr:sp macro="" textlink="">
      <xdr:nvSpPr>
        <xdr:cNvPr id="698" name="AutoShape 2"/>
        <xdr:cNvSpPr>
          <a:spLocks noChangeAspect="1" noChangeArrowheads="1"/>
        </xdr:cNvSpPr>
      </xdr:nvSpPr>
      <xdr:spPr bwMode="auto">
        <a:xfrm>
          <a:off x="476250" y="1413510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69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700"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85750"/>
    <xdr:sp macro="" textlink="">
      <xdr:nvSpPr>
        <xdr:cNvPr id="701" name="AutoShape 2"/>
        <xdr:cNvSpPr>
          <a:spLocks noChangeAspect="1" noChangeArrowheads="1"/>
        </xdr:cNvSpPr>
      </xdr:nvSpPr>
      <xdr:spPr bwMode="auto">
        <a:xfrm>
          <a:off x="476250" y="1413510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0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0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0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05"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0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0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08"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0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1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1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12"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13"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14"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1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16"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17"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1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19"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2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21"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22"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2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24"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25"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26"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27"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28"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76225"/>
    <xdr:sp macro="" textlink="">
      <xdr:nvSpPr>
        <xdr:cNvPr id="729" name="AutoShape 2"/>
        <xdr:cNvSpPr>
          <a:spLocks noChangeAspect="1" noChangeArrowheads="1"/>
        </xdr:cNvSpPr>
      </xdr:nvSpPr>
      <xdr:spPr bwMode="auto">
        <a:xfrm>
          <a:off x="476250" y="1413510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30"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31"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32"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304800"/>
    <xdr:sp macro="" textlink="">
      <xdr:nvSpPr>
        <xdr:cNvPr id="733" name="AutoShape 2"/>
        <xdr:cNvSpPr>
          <a:spLocks noChangeAspect="1" noChangeArrowheads="1"/>
        </xdr:cNvSpPr>
      </xdr:nvSpPr>
      <xdr:spPr bwMode="auto">
        <a:xfrm>
          <a:off x="476250" y="1413510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3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3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3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3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38"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39"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0"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1"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2"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3"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4"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5"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6"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71</xdr:row>
      <xdr:rowOff>0</xdr:rowOff>
    </xdr:from>
    <xdr:ext cx="447675" cy="247650"/>
    <xdr:sp macro="" textlink="">
      <xdr:nvSpPr>
        <xdr:cNvPr id="747" name="AutoShape 2"/>
        <xdr:cNvSpPr>
          <a:spLocks noChangeAspect="1" noChangeArrowheads="1"/>
        </xdr:cNvSpPr>
      </xdr:nvSpPr>
      <xdr:spPr bwMode="auto">
        <a:xfrm>
          <a:off x="476250" y="1413510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376"/>
  <sheetViews>
    <sheetView showGridLines="0" tabSelected="1" topLeftCell="A267" zoomScale="90" zoomScaleNormal="90" zoomScaleSheetLayoutView="90" zoomScalePageLayoutView="85" workbookViewId="0">
      <selection activeCell="E272" sqref="E272"/>
    </sheetView>
  </sheetViews>
  <sheetFormatPr defaultColWidth="11.42578125" defaultRowHeight="15" x14ac:dyDescent="0.2"/>
  <cols>
    <col min="1" max="1" width="9.7109375" style="103" customWidth="1"/>
    <col min="2" max="2" width="77.140625" style="104" customWidth="1"/>
    <col min="3" max="3" width="9.7109375" style="105" customWidth="1"/>
    <col min="4" max="4" width="6.7109375" style="106" customWidth="1"/>
    <col min="5" max="7" width="11.7109375" style="107" customWidth="1"/>
    <col min="8" max="8" width="14.42578125" style="148" hidden="1" customWidth="1"/>
    <col min="9" max="196" width="11.42578125" style="6" customWidth="1"/>
    <col min="197" max="197" width="56.28515625" style="6" customWidth="1"/>
    <col min="198" max="16384" width="11.42578125" style="6"/>
  </cols>
  <sheetData>
    <row r="1" spans="1:205" ht="18.75" customHeight="1" x14ac:dyDescent="0.2">
      <c r="A1" s="221" t="s">
        <v>22</v>
      </c>
      <c r="B1" s="221"/>
      <c r="C1" s="221"/>
      <c r="D1" s="221"/>
      <c r="E1" s="221"/>
      <c r="F1" s="221"/>
      <c r="G1" s="221"/>
      <c r="H1" s="110"/>
    </row>
    <row r="2" spans="1:205" ht="14.45" customHeight="1" x14ac:dyDescent="0.2">
      <c r="A2" s="108"/>
      <c r="B2" s="77"/>
      <c r="C2" s="108"/>
      <c r="D2" s="108"/>
      <c r="E2" s="213" t="s">
        <v>147</v>
      </c>
      <c r="F2" s="213"/>
      <c r="G2" s="152" t="s">
        <v>421</v>
      </c>
      <c r="H2" s="110"/>
    </row>
    <row r="3" spans="1:205" ht="14.45" customHeight="1" x14ac:dyDescent="0.2">
      <c r="A3" s="236" t="s">
        <v>673</v>
      </c>
      <c r="B3" s="236"/>
      <c r="C3" s="236"/>
      <c r="D3" s="236"/>
      <c r="E3" s="214" t="s">
        <v>19</v>
      </c>
      <c r="F3" s="214"/>
      <c r="G3" s="153">
        <f>BDI!D21</f>
        <v>0.25</v>
      </c>
      <c r="H3" s="110"/>
    </row>
    <row r="4" spans="1:205" ht="24.75" customHeight="1" x14ac:dyDescent="0.2">
      <c r="A4" s="109" t="s">
        <v>674</v>
      </c>
      <c r="B4" s="78"/>
      <c r="C4" s="60"/>
      <c r="D4" s="71"/>
      <c r="E4" s="214" t="s">
        <v>260</v>
      </c>
      <c r="F4" s="214"/>
      <c r="G4" s="153">
        <v>1.1122000000000001</v>
      </c>
      <c r="H4" s="110"/>
    </row>
    <row r="5" spans="1:205" ht="15" customHeight="1" x14ac:dyDescent="0.2">
      <c r="A5" s="109" t="s">
        <v>422</v>
      </c>
      <c r="B5" s="78"/>
      <c r="C5" s="60"/>
      <c r="D5" s="71"/>
      <c r="E5" s="214" t="s">
        <v>7</v>
      </c>
      <c r="F5" s="214"/>
      <c r="G5" s="154"/>
      <c r="H5" s="112"/>
    </row>
    <row r="6" spans="1:205" ht="15.75" thickBot="1" x14ac:dyDescent="0.25">
      <c r="A6" s="233"/>
      <c r="B6" s="233"/>
      <c r="C6" s="233"/>
      <c r="D6" s="233"/>
      <c r="E6" s="233"/>
      <c r="F6" s="233"/>
      <c r="G6" s="233"/>
      <c r="H6" s="113"/>
    </row>
    <row r="7" spans="1:205" s="8" customFormat="1" ht="15.75" thickBot="1" x14ac:dyDescent="0.25">
      <c r="A7" s="226" t="s">
        <v>24</v>
      </c>
      <c r="B7" s="226"/>
      <c r="C7" s="226"/>
      <c r="D7" s="226"/>
      <c r="E7" s="226"/>
      <c r="F7" s="226"/>
      <c r="G7" s="226"/>
      <c r="H7" s="113"/>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row>
    <row r="8" spans="1:205" s="11" customFormat="1" ht="15" customHeight="1" x14ac:dyDescent="0.2">
      <c r="A8" s="61" t="s">
        <v>5</v>
      </c>
      <c r="B8" s="149"/>
      <c r="C8" s="62" t="s">
        <v>6</v>
      </c>
      <c r="D8" s="215"/>
      <c r="E8" s="215"/>
      <c r="F8" s="62" t="s">
        <v>16</v>
      </c>
      <c r="G8" s="151"/>
      <c r="H8" s="113"/>
      <c r="I8" s="9"/>
      <c r="J8" s="9"/>
      <c r="K8" s="9"/>
      <c r="L8" s="9"/>
      <c r="M8" s="9"/>
      <c r="N8" s="9"/>
      <c r="O8" s="9"/>
      <c r="P8" s="10"/>
      <c r="Q8" s="9"/>
      <c r="R8" s="9"/>
      <c r="S8" s="9"/>
      <c r="T8" s="9"/>
      <c r="U8" s="9"/>
      <c r="V8" s="9"/>
      <c r="W8" s="9"/>
      <c r="X8" s="10"/>
      <c r="Y8" s="9"/>
      <c r="Z8" s="9"/>
      <c r="AA8" s="9"/>
      <c r="AB8" s="9"/>
      <c r="AC8" s="9"/>
      <c r="AD8" s="9"/>
      <c r="AE8" s="9"/>
      <c r="AF8" s="10"/>
      <c r="AG8" s="9"/>
      <c r="AH8" s="9"/>
      <c r="AI8" s="9"/>
      <c r="AJ8" s="9"/>
      <c r="AK8" s="9"/>
      <c r="AL8" s="9"/>
      <c r="AM8" s="9"/>
      <c r="AN8" s="10"/>
      <c r="AO8" s="9"/>
      <c r="AP8" s="9"/>
      <c r="AQ8" s="9"/>
      <c r="AR8" s="9"/>
      <c r="AS8" s="9"/>
      <c r="AT8" s="9"/>
      <c r="AU8" s="9"/>
      <c r="AV8" s="10"/>
      <c r="AW8" s="9"/>
      <c r="AX8" s="9"/>
      <c r="AY8" s="9"/>
      <c r="AZ8" s="9"/>
      <c r="BA8" s="9"/>
      <c r="BB8" s="9"/>
      <c r="BC8" s="9"/>
      <c r="BD8" s="10"/>
      <c r="BE8" s="9"/>
      <c r="BF8" s="9"/>
      <c r="BG8" s="9"/>
      <c r="BH8" s="9"/>
      <c r="BI8" s="9"/>
      <c r="BJ8" s="9"/>
      <c r="BK8" s="9"/>
      <c r="BL8" s="10"/>
      <c r="BM8" s="9"/>
      <c r="BN8" s="9"/>
      <c r="BO8" s="9"/>
      <c r="BP8" s="9"/>
      <c r="BQ8" s="9"/>
      <c r="BR8" s="9"/>
      <c r="BS8" s="9"/>
      <c r="BT8" s="10"/>
      <c r="BU8" s="9"/>
      <c r="BV8" s="9"/>
      <c r="BW8" s="9"/>
      <c r="BX8" s="9"/>
      <c r="BY8" s="9"/>
      <c r="BZ8" s="9"/>
      <c r="CA8" s="9"/>
      <c r="CB8" s="10"/>
      <c r="CC8" s="9"/>
      <c r="CD8" s="9"/>
      <c r="CE8" s="9"/>
      <c r="CF8" s="9"/>
      <c r="CG8" s="9"/>
      <c r="CH8" s="9"/>
      <c r="CI8" s="9"/>
      <c r="CJ8" s="10"/>
      <c r="CK8" s="9"/>
      <c r="CL8" s="9"/>
      <c r="CM8" s="9"/>
      <c r="CN8" s="9"/>
      <c r="CO8" s="9"/>
      <c r="CP8" s="9"/>
      <c r="CQ8" s="9"/>
      <c r="CR8" s="10"/>
      <c r="CS8" s="9"/>
      <c r="CT8" s="9"/>
      <c r="CU8" s="9"/>
      <c r="CV8" s="9"/>
      <c r="CW8" s="9"/>
      <c r="CX8" s="9"/>
      <c r="CY8" s="9"/>
      <c r="CZ8" s="10"/>
      <c r="DA8" s="9"/>
      <c r="DB8" s="9"/>
      <c r="DC8" s="9"/>
      <c r="DD8" s="9"/>
      <c r="DE8" s="9"/>
      <c r="DF8" s="9"/>
      <c r="DG8" s="9"/>
      <c r="DH8" s="10"/>
      <c r="DI8" s="9"/>
      <c r="DJ8" s="9"/>
      <c r="DK8" s="9"/>
      <c r="DL8" s="9"/>
      <c r="DM8" s="9"/>
      <c r="DN8" s="9"/>
      <c r="DO8" s="9"/>
      <c r="DP8" s="10"/>
      <c r="DQ8" s="9"/>
      <c r="DR8" s="9"/>
      <c r="DS8" s="9"/>
      <c r="DT8" s="9"/>
      <c r="DU8" s="9"/>
      <c r="DV8" s="9"/>
      <c r="DW8" s="9"/>
      <c r="DX8" s="10"/>
      <c r="DY8" s="9"/>
      <c r="DZ8" s="9"/>
      <c r="EA8" s="9"/>
      <c r="EB8" s="9"/>
      <c r="EC8" s="9"/>
      <c r="ED8" s="9"/>
      <c r="EE8" s="9"/>
      <c r="EF8" s="10"/>
      <c r="EG8" s="9"/>
      <c r="EH8" s="9"/>
      <c r="EI8" s="9"/>
      <c r="EJ8" s="9"/>
      <c r="EK8" s="9"/>
      <c r="EL8" s="9"/>
      <c r="EM8" s="9"/>
      <c r="EN8" s="10"/>
      <c r="EO8" s="9"/>
      <c r="EP8" s="9"/>
      <c r="EQ8" s="9"/>
      <c r="ER8" s="9"/>
      <c r="ES8" s="9"/>
      <c r="ET8" s="9"/>
      <c r="EU8" s="9"/>
      <c r="EV8" s="10"/>
      <c r="EW8" s="9"/>
      <c r="EX8" s="9"/>
      <c r="EY8" s="9"/>
      <c r="EZ8" s="9"/>
      <c r="FA8" s="9"/>
      <c r="FB8" s="9"/>
      <c r="FC8" s="9"/>
      <c r="FD8" s="10"/>
      <c r="FE8" s="9"/>
      <c r="FF8" s="9"/>
      <c r="FG8" s="9"/>
      <c r="FH8" s="9"/>
      <c r="FI8" s="9"/>
      <c r="FJ8" s="9"/>
      <c r="FK8" s="9"/>
      <c r="FL8" s="10"/>
      <c r="FM8" s="9"/>
      <c r="FN8" s="9"/>
      <c r="FO8" s="9"/>
      <c r="FP8" s="9"/>
      <c r="FQ8" s="9"/>
      <c r="FR8" s="9"/>
      <c r="FS8" s="9"/>
      <c r="FT8" s="10"/>
      <c r="FU8" s="9"/>
      <c r="FV8" s="9"/>
      <c r="FW8" s="9"/>
      <c r="FX8" s="9"/>
      <c r="FY8" s="9"/>
      <c r="FZ8" s="9"/>
      <c r="GA8" s="9"/>
      <c r="GB8" s="10"/>
      <c r="GC8" s="9"/>
      <c r="GD8" s="9"/>
      <c r="GE8" s="9"/>
      <c r="GF8" s="9"/>
      <c r="GG8" s="9"/>
      <c r="GH8" s="9"/>
      <c r="GI8" s="9"/>
      <c r="GJ8" s="10"/>
      <c r="GK8" s="9"/>
      <c r="GL8" s="9"/>
      <c r="GM8" s="9"/>
      <c r="GN8" s="9"/>
      <c r="GO8" s="9"/>
      <c r="GP8" s="9"/>
      <c r="GQ8" s="9"/>
      <c r="GR8" s="10"/>
      <c r="GS8" s="9"/>
      <c r="GT8" s="9"/>
      <c r="GU8" s="9"/>
      <c r="GV8" s="9"/>
      <c r="GW8" s="9"/>
    </row>
    <row r="9" spans="1:205" s="11" customFormat="1" ht="20.45" customHeight="1" thickBot="1" x14ac:dyDescent="0.25">
      <c r="A9" s="63" t="s">
        <v>23</v>
      </c>
      <c r="B9" s="150"/>
      <c r="C9" s="64" t="s">
        <v>3</v>
      </c>
      <c r="D9" s="216"/>
      <c r="E9" s="216"/>
      <c r="F9" s="216"/>
      <c r="G9" s="216"/>
      <c r="H9" s="113"/>
      <c r="I9" s="10"/>
      <c r="J9" s="9"/>
      <c r="K9" s="9"/>
      <c r="L9" s="10"/>
      <c r="M9" s="10"/>
      <c r="N9" s="9"/>
      <c r="O9" s="9"/>
      <c r="P9" s="10"/>
      <c r="Q9" s="10"/>
      <c r="R9" s="9"/>
      <c r="S9" s="9"/>
      <c r="T9" s="10"/>
      <c r="U9" s="10"/>
      <c r="V9" s="9"/>
      <c r="W9" s="9"/>
      <c r="X9" s="10"/>
      <c r="Y9" s="10"/>
      <c r="Z9" s="9"/>
      <c r="AA9" s="9"/>
      <c r="AB9" s="10"/>
      <c r="AC9" s="10"/>
      <c r="AD9" s="9"/>
      <c r="AE9" s="9"/>
      <c r="AF9" s="10"/>
      <c r="AG9" s="10"/>
      <c r="AH9" s="9"/>
      <c r="AI9" s="9"/>
      <c r="AJ9" s="10"/>
      <c r="AK9" s="10"/>
      <c r="AL9" s="9"/>
      <c r="AM9" s="9"/>
      <c r="AN9" s="10"/>
      <c r="AO9" s="10"/>
      <c r="AP9" s="9"/>
      <c r="AQ9" s="9"/>
      <c r="AR9" s="10"/>
      <c r="AS9" s="10"/>
      <c r="AT9" s="9"/>
      <c r="AU9" s="9"/>
      <c r="AV9" s="10"/>
      <c r="AW9" s="10"/>
      <c r="AX9" s="9"/>
      <c r="AY9" s="9"/>
      <c r="AZ9" s="10"/>
      <c r="BA9" s="10"/>
      <c r="BB9" s="9"/>
      <c r="BC9" s="9"/>
      <c r="BD9" s="10"/>
      <c r="BE9" s="10"/>
      <c r="BF9" s="9"/>
      <c r="BG9" s="9"/>
      <c r="BH9" s="10"/>
      <c r="BI9" s="10"/>
      <c r="BJ9" s="9"/>
      <c r="BK9" s="9"/>
      <c r="BL9" s="10"/>
      <c r="BM9" s="10"/>
      <c r="BN9" s="9"/>
      <c r="BO9" s="9"/>
      <c r="BP9" s="10"/>
      <c r="BQ9" s="10"/>
      <c r="BR9" s="9"/>
      <c r="BS9" s="9"/>
      <c r="BT9" s="10"/>
      <c r="BU9" s="10"/>
      <c r="BV9" s="9"/>
      <c r="BW9" s="9"/>
      <c r="BX9" s="10"/>
      <c r="BY9" s="10"/>
      <c r="BZ9" s="9"/>
      <c r="CA9" s="9"/>
      <c r="CB9" s="10"/>
      <c r="CC9" s="10"/>
      <c r="CD9" s="9"/>
      <c r="CE9" s="9"/>
      <c r="CF9" s="10"/>
      <c r="CG9" s="10"/>
      <c r="CH9" s="9"/>
      <c r="CI9" s="9"/>
      <c r="CJ9" s="10"/>
      <c r="CK9" s="10"/>
      <c r="CL9" s="9"/>
      <c r="CM9" s="9"/>
      <c r="CN9" s="10"/>
      <c r="CO9" s="10"/>
      <c r="CP9" s="9"/>
      <c r="CQ9" s="9"/>
      <c r="CR9" s="10"/>
      <c r="CS9" s="10"/>
      <c r="CT9" s="9"/>
      <c r="CU9" s="9"/>
      <c r="CV9" s="10"/>
      <c r="CW9" s="10"/>
      <c r="CX9" s="9"/>
      <c r="CY9" s="9"/>
      <c r="CZ9" s="10"/>
      <c r="DA9" s="10"/>
      <c r="DB9" s="9"/>
      <c r="DC9" s="9"/>
      <c r="DD9" s="10"/>
      <c r="DE9" s="10"/>
      <c r="DF9" s="9"/>
      <c r="DG9" s="9"/>
      <c r="DH9" s="10"/>
      <c r="DI9" s="10"/>
      <c r="DJ9" s="9"/>
      <c r="DK9" s="9"/>
      <c r="DL9" s="10"/>
      <c r="DM9" s="10"/>
      <c r="DN9" s="9"/>
      <c r="DO9" s="9"/>
      <c r="DP9" s="10"/>
      <c r="DQ9" s="10"/>
      <c r="DR9" s="9"/>
      <c r="DS9" s="9"/>
      <c r="DT9" s="10"/>
      <c r="DU9" s="10"/>
      <c r="DV9" s="9"/>
      <c r="DW9" s="9"/>
      <c r="DX9" s="10"/>
      <c r="DY9" s="10"/>
      <c r="DZ9" s="9"/>
      <c r="EA9" s="9"/>
      <c r="EB9" s="10"/>
      <c r="EC9" s="10"/>
      <c r="ED9" s="9"/>
      <c r="EE9" s="9"/>
      <c r="EF9" s="10"/>
      <c r="EG9" s="10"/>
      <c r="EH9" s="9"/>
      <c r="EI9" s="9"/>
      <c r="EJ9" s="10"/>
      <c r="EK9" s="10"/>
      <c r="EL9" s="9"/>
      <c r="EM9" s="9"/>
      <c r="EN9" s="10"/>
      <c r="EO9" s="10"/>
      <c r="EP9" s="9"/>
      <c r="EQ9" s="9"/>
      <c r="ER9" s="10"/>
      <c r="ES9" s="10"/>
      <c r="ET9" s="9"/>
      <c r="EU9" s="9"/>
      <c r="EV9" s="10"/>
      <c r="EW9" s="10"/>
      <c r="EX9" s="9"/>
      <c r="EY9" s="9"/>
      <c r="EZ9" s="10"/>
      <c r="FA9" s="10"/>
      <c r="FB9" s="9"/>
      <c r="FC9" s="9"/>
      <c r="FD9" s="10"/>
      <c r="FE9" s="10"/>
      <c r="FF9" s="9"/>
      <c r="FG9" s="9"/>
      <c r="FH9" s="10"/>
      <c r="FI9" s="10"/>
      <c r="FJ9" s="9"/>
      <c r="FK9" s="9"/>
      <c r="FL9" s="10"/>
      <c r="FM9" s="10"/>
      <c r="FN9" s="9"/>
      <c r="FO9" s="9"/>
      <c r="FP9" s="10"/>
      <c r="FQ9" s="10"/>
      <c r="FR9" s="9"/>
      <c r="FS9" s="9"/>
      <c r="FT9" s="10"/>
      <c r="FU9" s="10"/>
      <c r="FV9" s="9"/>
      <c r="FW9" s="9"/>
      <c r="FX9" s="10"/>
      <c r="FY9" s="10"/>
      <c r="FZ9" s="9"/>
      <c r="GA9" s="9"/>
      <c r="GB9" s="10"/>
      <c r="GC9" s="10"/>
      <c r="GD9" s="9"/>
      <c r="GE9" s="9"/>
      <c r="GF9" s="10"/>
      <c r="GG9" s="10"/>
      <c r="GH9" s="9"/>
      <c r="GI9" s="9"/>
      <c r="GJ9" s="10"/>
      <c r="GK9" s="10"/>
      <c r="GL9" s="9"/>
      <c r="GM9" s="9"/>
      <c r="GN9" s="10"/>
      <c r="GO9" s="10"/>
      <c r="GP9" s="9"/>
      <c r="GQ9" s="9"/>
      <c r="GR9" s="10"/>
      <c r="GS9" s="10"/>
      <c r="GT9" s="9"/>
      <c r="GU9" s="9"/>
      <c r="GV9" s="10"/>
      <c r="GW9" s="10"/>
    </row>
    <row r="10" spans="1:205" s="8" customFormat="1" ht="15.75" thickBot="1" x14ac:dyDescent="0.25">
      <c r="A10" s="226" t="s">
        <v>25</v>
      </c>
      <c r="B10" s="226"/>
      <c r="C10" s="226"/>
      <c r="D10" s="226"/>
      <c r="E10" s="226"/>
      <c r="F10" s="226"/>
      <c r="G10" s="226"/>
      <c r="H10" s="114"/>
      <c r="I10" s="12"/>
      <c r="J10" s="7"/>
      <c r="K10" s="7"/>
      <c r="L10" s="12"/>
      <c r="M10" s="12"/>
      <c r="N10" s="7"/>
      <c r="O10" s="7"/>
      <c r="P10" s="12"/>
      <c r="Q10" s="12"/>
      <c r="R10" s="7"/>
      <c r="S10" s="7"/>
      <c r="T10" s="12"/>
      <c r="U10" s="12"/>
      <c r="V10" s="7"/>
      <c r="W10" s="7"/>
      <c r="X10" s="12"/>
      <c r="Y10" s="12"/>
      <c r="Z10" s="7"/>
      <c r="AA10" s="7"/>
      <c r="AB10" s="12"/>
      <c r="AC10" s="12"/>
      <c r="AD10" s="7"/>
      <c r="AE10" s="7"/>
      <c r="AF10" s="12"/>
      <c r="AG10" s="12"/>
      <c r="AH10" s="7"/>
      <c r="AI10" s="7"/>
      <c r="AJ10" s="12"/>
      <c r="AK10" s="12"/>
      <c r="AL10" s="7"/>
      <c r="AM10" s="7"/>
      <c r="AN10" s="12"/>
      <c r="AO10" s="12"/>
      <c r="AP10" s="7"/>
      <c r="AQ10" s="7"/>
      <c r="AR10" s="12"/>
      <c r="AS10" s="12"/>
      <c r="AT10" s="7"/>
      <c r="AU10" s="7"/>
      <c r="AV10" s="12"/>
      <c r="AW10" s="12"/>
      <c r="AX10" s="7"/>
      <c r="AY10" s="7"/>
      <c r="AZ10" s="12"/>
      <c r="BA10" s="12"/>
      <c r="BB10" s="7"/>
      <c r="BC10" s="7"/>
      <c r="BD10" s="12"/>
      <c r="BE10" s="12"/>
      <c r="BF10" s="7"/>
      <c r="BG10" s="7"/>
      <c r="BH10" s="12"/>
      <c r="BI10" s="12"/>
      <c r="BJ10" s="7"/>
      <c r="BK10" s="7"/>
      <c r="BL10" s="12"/>
      <c r="BM10" s="12"/>
      <c r="BN10" s="7"/>
      <c r="BO10" s="7"/>
      <c r="BP10" s="12"/>
      <c r="BQ10" s="12"/>
      <c r="BR10" s="7"/>
      <c r="BS10" s="7"/>
      <c r="BT10" s="12"/>
      <c r="BU10" s="12"/>
      <c r="BV10" s="7"/>
      <c r="BW10" s="7"/>
      <c r="BX10" s="12"/>
      <c r="BY10" s="12"/>
      <c r="BZ10" s="7"/>
      <c r="CA10" s="7"/>
      <c r="CB10" s="12"/>
      <c r="CC10" s="12"/>
      <c r="CD10" s="7"/>
      <c r="CE10" s="7"/>
      <c r="CF10" s="12"/>
      <c r="CG10" s="12"/>
      <c r="CH10" s="7"/>
      <c r="CI10" s="7"/>
      <c r="CJ10" s="12"/>
      <c r="CK10" s="12"/>
      <c r="CL10" s="7"/>
      <c r="CM10" s="7"/>
      <c r="CN10" s="12"/>
      <c r="CO10" s="12"/>
      <c r="CP10" s="7"/>
      <c r="CQ10" s="7"/>
      <c r="CR10" s="12"/>
      <c r="CS10" s="12"/>
      <c r="CT10" s="7"/>
      <c r="CU10" s="7"/>
      <c r="CV10" s="12"/>
      <c r="CW10" s="12"/>
      <c r="CX10" s="7"/>
      <c r="CY10" s="7"/>
      <c r="CZ10" s="12"/>
      <c r="DA10" s="12"/>
      <c r="DB10" s="7"/>
      <c r="DC10" s="7"/>
      <c r="DD10" s="12"/>
      <c r="DE10" s="12"/>
      <c r="DF10" s="7"/>
      <c r="DG10" s="7"/>
      <c r="DH10" s="12"/>
      <c r="DI10" s="12"/>
      <c r="DJ10" s="7"/>
      <c r="DK10" s="7"/>
      <c r="DL10" s="12"/>
      <c r="DM10" s="12"/>
      <c r="DN10" s="7"/>
      <c r="DO10" s="7"/>
      <c r="DP10" s="12"/>
      <c r="DQ10" s="12"/>
      <c r="DR10" s="7"/>
      <c r="DS10" s="7"/>
      <c r="DT10" s="12"/>
      <c r="DU10" s="12"/>
      <c r="DV10" s="7"/>
      <c r="DW10" s="7"/>
      <c r="DX10" s="12"/>
      <c r="DY10" s="12"/>
      <c r="DZ10" s="7"/>
      <c r="EA10" s="7"/>
      <c r="EB10" s="12"/>
      <c r="EC10" s="12"/>
      <c r="ED10" s="7"/>
      <c r="EE10" s="7"/>
      <c r="EF10" s="12"/>
      <c r="EG10" s="12"/>
      <c r="EH10" s="7"/>
      <c r="EI10" s="7"/>
      <c r="EJ10" s="12"/>
      <c r="EK10" s="12"/>
      <c r="EL10" s="7"/>
      <c r="EM10" s="7"/>
      <c r="EN10" s="12"/>
      <c r="EO10" s="12"/>
      <c r="EP10" s="7"/>
      <c r="EQ10" s="7"/>
      <c r="ER10" s="12"/>
      <c r="ES10" s="12"/>
      <c r="ET10" s="7"/>
      <c r="EU10" s="7"/>
      <c r="EV10" s="12"/>
      <c r="EW10" s="12"/>
      <c r="EX10" s="7"/>
      <c r="EY10" s="7"/>
      <c r="EZ10" s="12"/>
      <c r="FA10" s="12"/>
      <c r="FB10" s="7"/>
      <c r="FC10" s="7"/>
      <c r="FD10" s="12"/>
      <c r="FE10" s="12"/>
      <c r="FF10" s="7"/>
      <c r="FG10" s="7"/>
      <c r="FH10" s="12"/>
      <c r="FI10" s="12"/>
      <c r="FJ10" s="7"/>
      <c r="FK10" s="7"/>
      <c r="FL10" s="12"/>
      <c r="FM10" s="12"/>
      <c r="FN10" s="7"/>
      <c r="FO10" s="7"/>
      <c r="FP10" s="12"/>
      <c r="FQ10" s="12"/>
      <c r="FR10" s="7"/>
      <c r="FS10" s="7"/>
      <c r="FT10" s="12"/>
      <c r="FU10" s="12"/>
      <c r="FV10" s="7"/>
      <c r="FW10" s="7"/>
      <c r="FX10" s="12"/>
      <c r="FY10" s="12"/>
      <c r="FZ10" s="7"/>
      <c r="GA10" s="7"/>
      <c r="GB10" s="12"/>
      <c r="GC10" s="12"/>
      <c r="GD10" s="7"/>
      <c r="GE10" s="7"/>
      <c r="GF10" s="12"/>
      <c r="GG10" s="12"/>
      <c r="GH10" s="7"/>
      <c r="GI10" s="7"/>
      <c r="GJ10" s="12"/>
      <c r="GK10" s="12"/>
      <c r="GL10" s="7"/>
      <c r="GM10" s="7"/>
      <c r="GN10" s="12"/>
      <c r="GO10" s="12"/>
      <c r="GP10" s="7"/>
      <c r="GQ10" s="7"/>
      <c r="GR10" s="12"/>
      <c r="GS10" s="12"/>
      <c r="GT10" s="7"/>
      <c r="GU10" s="7"/>
      <c r="GV10" s="12"/>
      <c r="GW10" s="12"/>
    </row>
    <row r="11" spans="1:205" x14ac:dyDescent="0.2">
      <c r="A11" s="65" t="s">
        <v>20</v>
      </c>
      <c r="B11" s="79" t="s">
        <v>21</v>
      </c>
      <c r="C11" s="66"/>
      <c r="D11" s="67"/>
      <c r="E11" s="68"/>
      <c r="F11" s="68"/>
      <c r="G11" s="68"/>
      <c r="H11" s="114"/>
    </row>
    <row r="12" spans="1:205" s="8" customFormat="1" x14ac:dyDescent="0.2">
      <c r="A12" s="229" t="s">
        <v>8</v>
      </c>
      <c r="B12" s="222" t="s">
        <v>0</v>
      </c>
      <c r="C12" s="227" t="s">
        <v>1</v>
      </c>
      <c r="D12" s="224" t="s">
        <v>193</v>
      </c>
      <c r="E12" s="231" t="s">
        <v>56</v>
      </c>
      <c r="F12" s="232"/>
      <c r="G12" s="219" t="s">
        <v>47</v>
      </c>
      <c r="H12" s="114"/>
    </row>
    <row r="13" spans="1:205" s="8" customFormat="1" x14ac:dyDescent="0.2">
      <c r="A13" s="230"/>
      <c r="B13" s="223"/>
      <c r="C13" s="228"/>
      <c r="D13" s="225"/>
      <c r="E13" s="69" t="s">
        <v>2</v>
      </c>
      <c r="F13" s="70" t="s">
        <v>4</v>
      </c>
      <c r="G13" s="220"/>
      <c r="H13" s="114"/>
    </row>
    <row r="14" spans="1:205" x14ac:dyDescent="0.2">
      <c r="A14" s="80" t="s">
        <v>9</v>
      </c>
      <c r="B14" s="81" t="s">
        <v>10</v>
      </c>
      <c r="C14" s="82"/>
      <c r="D14" s="83"/>
      <c r="E14" s="84"/>
      <c r="F14" s="85"/>
      <c r="G14" s="86"/>
      <c r="H14" s="115"/>
    </row>
    <row r="15" spans="1:205" x14ac:dyDescent="0.2">
      <c r="A15" s="116">
        <v>1</v>
      </c>
      <c r="B15" s="117" t="s">
        <v>152</v>
      </c>
      <c r="C15" s="72"/>
      <c r="D15" s="73"/>
      <c r="E15" s="74"/>
      <c r="F15" s="74"/>
      <c r="G15" s="75"/>
      <c r="H15" s="118"/>
    </row>
    <row r="16" spans="1:205" s="76" customFormat="1" ht="25.5" customHeight="1" x14ac:dyDescent="0.2">
      <c r="A16" s="119" t="s">
        <v>17</v>
      </c>
      <c r="B16" s="120" t="s">
        <v>566</v>
      </c>
      <c r="C16" s="92">
        <v>20</v>
      </c>
      <c r="D16" s="91" t="s">
        <v>57</v>
      </c>
      <c r="E16" s="155"/>
      <c r="F16" s="155"/>
      <c r="G16" s="122">
        <f t="shared" ref="G16" si="0">SUM(E16,F16)*C16</f>
        <v>0</v>
      </c>
      <c r="H16" s="118"/>
    </row>
    <row r="17" spans="1:8" s="76" customFormat="1" ht="25.5" x14ac:dyDescent="0.2">
      <c r="A17" s="119" t="s">
        <v>18</v>
      </c>
      <c r="B17" s="120" t="s">
        <v>153</v>
      </c>
      <c r="C17" s="92">
        <v>20</v>
      </c>
      <c r="D17" s="91" t="s">
        <v>112</v>
      </c>
      <c r="E17" s="121" t="s">
        <v>149</v>
      </c>
      <c r="F17" s="155"/>
      <c r="G17" s="122">
        <f t="shared" ref="G17" si="1">SUM(E17,F17)*C17</f>
        <v>0</v>
      </c>
      <c r="H17" s="123"/>
    </row>
    <row r="18" spans="1:8" s="76" customFormat="1" ht="25.5" customHeight="1" x14ac:dyDescent="0.2">
      <c r="A18" s="119" t="s">
        <v>62</v>
      </c>
      <c r="B18" s="120" t="s">
        <v>591</v>
      </c>
      <c r="C18" s="92">
        <v>15</v>
      </c>
      <c r="D18" s="91" t="s">
        <v>57</v>
      </c>
      <c r="E18" s="155"/>
      <c r="F18" s="155"/>
      <c r="G18" s="122">
        <f>SUM(E18,F18)*C18</f>
        <v>0</v>
      </c>
      <c r="H18" s="123">
        <f>SUM(G16:G18)</f>
        <v>0</v>
      </c>
    </row>
    <row r="19" spans="1:8" x14ac:dyDescent="0.2">
      <c r="A19" s="124">
        <v>2</v>
      </c>
      <c r="B19" s="125" t="s">
        <v>148</v>
      </c>
      <c r="C19" s="126"/>
      <c r="D19" s="92"/>
      <c r="E19" s="93"/>
      <c r="F19" s="93"/>
      <c r="G19" s="121"/>
      <c r="H19" s="118"/>
    </row>
    <row r="20" spans="1:8" s="76" customFormat="1" x14ac:dyDescent="0.2">
      <c r="A20" s="119" t="s">
        <v>58</v>
      </c>
      <c r="B20" s="120" t="s">
        <v>250</v>
      </c>
      <c r="C20" s="92">
        <v>3</v>
      </c>
      <c r="D20" s="91" t="s">
        <v>239</v>
      </c>
      <c r="E20" s="121" t="s">
        <v>149</v>
      </c>
      <c r="F20" s="155"/>
      <c r="G20" s="122">
        <f t="shared" ref="G20:G21" si="2">SUM(E20,F20)*C20</f>
        <v>0</v>
      </c>
      <c r="H20" s="118"/>
    </row>
    <row r="21" spans="1:8" s="76" customFormat="1" x14ac:dyDescent="0.2">
      <c r="A21" s="119" t="s">
        <v>59</v>
      </c>
      <c r="B21" s="120" t="s">
        <v>150</v>
      </c>
      <c r="C21" s="92">
        <v>1</v>
      </c>
      <c r="D21" s="91" t="s">
        <v>114</v>
      </c>
      <c r="E21" s="121" t="s">
        <v>149</v>
      </c>
      <c r="F21" s="155"/>
      <c r="G21" s="122">
        <f t="shared" si="2"/>
        <v>0</v>
      </c>
      <c r="H21" s="123">
        <f>SUM(G20:G21)</f>
        <v>0</v>
      </c>
    </row>
    <row r="22" spans="1:8" x14ac:dyDescent="0.2">
      <c r="A22" s="124">
        <v>3</v>
      </c>
      <c r="B22" s="125" t="s">
        <v>154</v>
      </c>
      <c r="C22" s="126"/>
      <c r="D22" s="92"/>
      <c r="E22" s="93"/>
      <c r="F22" s="93"/>
      <c r="G22" s="121"/>
      <c r="H22" s="118"/>
    </row>
    <row r="23" spans="1:8" s="76" customFormat="1" x14ac:dyDescent="0.2">
      <c r="A23" s="119" t="s">
        <v>70</v>
      </c>
      <c r="B23" s="120" t="s">
        <v>567</v>
      </c>
      <c r="C23" s="92">
        <v>140</v>
      </c>
      <c r="D23" s="91" t="s">
        <v>57</v>
      </c>
      <c r="E23" s="155"/>
      <c r="F23" s="155"/>
      <c r="G23" s="122">
        <f t="shared" ref="G23" si="3">SUM(E23,F23)*C23</f>
        <v>0</v>
      </c>
      <c r="H23" s="118"/>
    </row>
    <row r="24" spans="1:8" s="76" customFormat="1" ht="25.5" customHeight="1" x14ac:dyDescent="0.2">
      <c r="A24" s="119" t="s">
        <v>94</v>
      </c>
      <c r="B24" s="120" t="s">
        <v>430</v>
      </c>
      <c r="C24" s="92">
        <v>30</v>
      </c>
      <c r="D24" s="91" t="s">
        <v>57</v>
      </c>
      <c r="E24" s="155"/>
      <c r="F24" s="155"/>
      <c r="G24" s="122">
        <f>SUM(E24,F24)*C24</f>
        <v>0</v>
      </c>
      <c r="H24" s="118"/>
    </row>
    <row r="25" spans="1:8" s="76" customFormat="1" ht="25.5" customHeight="1" x14ac:dyDescent="0.2">
      <c r="A25" s="119" t="s">
        <v>95</v>
      </c>
      <c r="B25" s="120" t="s">
        <v>431</v>
      </c>
      <c r="C25" s="92">
        <v>22</v>
      </c>
      <c r="D25" s="91" t="s">
        <v>57</v>
      </c>
      <c r="E25" s="155"/>
      <c r="F25" s="155"/>
      <c r="G25" s="122">
        <f t="shared" ref="G25" si="4">SUM(E25,F25)*C25</f>
        <v>0</v>
      </c>
      <c r="H25" s="123"/>
    </row>
    <row r="26" spans="1:8" s="76" customFormat="1" x14ac:dyDescent="0.2">
      <c r="A26" s="119" t="s">
        <v>96</v>
      </c>
      <c r="B26" s="120" t="s">
        <v>251</v>
      </c>
      <c r="C26" s="92">
        <v>40</v>
      </c>
      <c r="D26" s="91" t="s">
        <v>57</v>
      </c>
      <c r="E26" s="121" t="s">
        <v>149</v>
      </c>
      <c r="F26" s="155"/>
      <c r="G26" s="122">
        <f>SUM(E26,F26)*C26</f>
        <v>0</v>
      </c>
      <c r="H26" s="118"/>
    </row>
    <row r="27" spans="1:8" s="76" customFormat="1" ht="25.5" x14ac:dyDescent="0.2">
      <c r="A27" s="119" t="s">
        <v>97</v>
      </c>
      <c r="B27" s="120" t="s">
        <v>423</v>
      </c>
      <c r="C27" s="92">
        <v>20</v>
      </c>
      <c r="D27" s="91" t="s">
        <v>565</v>
      </c>
      <c r="E27" s="155"/>
      <c r="F27" s="155"/>
      <c r="G27" s="122">
        <f t="shared" ref="G27:G33" si="5">SUM(E27,F27)*C27</f>
        <v>0</v>
      </c>
      <c r="H27" s="118"/>
    </row>
    <row r="28" spans="1:8" s="76" customFormat="1" x14ac:dyDescent="0.2">
      <c r="A28" s="119" t="s">
        <v>98</v>
      </c>
      <c r="B28" s="120" t="s">
        <v>428</v>
      </c>
      <c r="C28" s="92">
        <v>6</v>
      </c>
      <c r="D28" s="91" t="s">
        <v>57</v>
      </c>
      <c r="E28" s="121" t="s">
        <v>149</v>
      </c>
      <c r="F28" s="155"/>
      <c r="G28" s="122">
        <f t="shared" si="5"/>
        <v>0</v>
      </c>
      <c r="H28" s="118"/>
    </row>
    <row r="29" spans="1:8" s="76" customFormat="1" x14ac:dyDescent="0.2">
      <c r="A29" s="119" t="s">
        <v>99</v>
      </c>
      <c r="B29" s="120" t="s">
        <v>589</v>
      </c>
      <c r="C29" s="92">
        <v>12</v>
      </c>
      <c r="D29" s="91" t="s">
        <v>57</v>
      </c>
      <c r="E29" s="121" t="s">
        <v>149</v>
      </c>
      <c r="F29" s="155"/>
      <c r="G29" s="122">
        <f t="shared" ref="G29" si="6">SUM(E29,F29)*C29</f>
        <v>0</v>
      </c>
      <c r="H29" s="118"/>
    </row>
    <row r="30" spans="1:8" s="76" customFormat="1" x14ac:dyDescent="0.2">
      <c r="A30" s="119" t="s">
        <v>100</v>
      </c>
      <c r="B30" s="120" t="s">
        <v>261</v>
      </c>
      <c r="C30" s="92">
        <v>2</v>
      </c>
      <c r="D30" s="91" t="s">
        <v>114</v>
      </c>
      <c r="E30" s="155"/>
      <c r="F30" s="155"/>
      <c r="G30" s="122">
        <f t="shared" si="5"/>
        <v>0</v>
      </c>
      <c r="H30" s="118"/>
    </row>
    <row r="31" spans="1:8" s="76" customFormat="1" x14ac:dyDescent="0.2">
      <c r="A31" s="119" t="s">
        <v>101</v>
      </c>
      <c r="B31" s="120" t="s">
        <v>267</v>
      </c>
      <c r="C31" s="92">
        <v>50</v>
      </c>
      <c r="D31" s="91" t="s">
        <v>69</v>
      </c>
      <c r="E31" s="140" t="s">
        <v>149</v>
      </c>
      <c r="F31" s="155"/>
      <c r="G31" s="122">
        <f t="shared" si="5"/>
        <v>0</v>
      </c>
      <c r="H31" s="118"/>
    </row>
    <row r="32" spans="1:8" s="76" customFormat="1" x14ac:dyDescent="0.2">
      <c r="A32" s="119" t="s">
        <v>102</v>
      </c>
      <c r="B32" s="120" t="s">
        <v>424</v>
      </c>
      <c r="C32" s="92">
        <v>10</v>
      </c>
      <c r="D32" s="91" t="s">
        <v>57</v>
      </c>
      <c r="E32" s="121" t="s">
        <v>149</v>
      </c>
      <c r="F32" s="155"/>
      <c r="G32" s="122">
        <f t="shared" si="5"/>
        <v>0</v>
      </c>
      <c r="H32" s="118"/>
    </row>
    <row r="33" spans="1:8" s="76" customFormat="1" ht="25.5" x14ac:dyDescent="0.2">
      <c r="A33" s="119" t="s">
        <v>155</v>
      </c>
      <c r="B33" s="120" t="s">
        <v>425</v>
      </c>
      <c r="C33" s="92">
        <v>1</v>
      </c>
      <c r="D33" s="91" t="s">
        <v>103</v>
      </c>
      <c r="E33" s="121" t="s">
        <v>149</v>
      </c>
      <c r="F33" s="155"/>
      <c r="G33" s="122">
        <f t="shared" si="5"/>
        <v>0</v>
      </c>
      <c r="H33" s="118"/>
    </row>
    <row r="34" spans="1:8" s="76" customFormat="1" x14ac:dyDescent="0.2">
      <c r="A34" s="119" t="s">
        <v>156</v>
      </c>
      <c r="B34" s="120" t="s">
        <v>248</v>
      </c>
      <c r="C34" s="92">
        <v>1</v>
      </c>
      <c r="D34" s="91" t="s">
        <v>114</v>
      </c>
      <c r="E34" s="121" t="s">
        <v>149</v>
      </c>
      <c r="F34" s="155"/>
      <c r="G34" s="122">
        <f t="shared" ref="G34:G36" si="7">SUM(E34,F34)*C34</f>
        <v>0</v>
      </c>
      <c r="H34" s="118"/>
    </row>
    <row r="35" spans="1:8" s="76" customFormat="1" x14ac:dyDescent="0.2">
      <c r="A35" s="119" t="s">
        <v>157</v>
      </c>
      <c r="B35" s="120" t="s">
        <v>269</v>
      </c>
      <c r="C35" s="92">
        <v>1</v>
      </c>
      <c r="D35" s="91" t="s">
        <v>114</v>
      </c>
      <c r="E35" s="155"/>
      <c r="F35" s="155"/>
      <c r="G35" s="122">
        <f t="shared" si="7"/>
        <v>0</v>
      </c>
      <c r="H35" s="118"/>
    </row>
    <row r="36" spans="1:8" s="76" customFormat="1" x14ac:dyDescent="0.2">
      <c r="A36" s="119" t="s">
        <v>158</v>
      </c>
      <c r="B36" s="120" t="s">
        <v>270</v>
      </c>
      <c r="C36" s="92">
        <v>1</v>
      </c>
      <c r="D36" s="91" t="s">
        <v>114</v>
      </c>
      <c r="E36" s="155"/>
      <c r="F36" s="155"/>
      <c r="G36" s="122">
        <f t="shared" si="7"/>
        <v>0</v>
      </c>
      <c r="H36" s="118"/>
    </row>
    <row r="37" spans="1:8" s="76" customFormat="1" x14ac:dyDescent="0.2">
      <c r="A37" s="119" t="s">
        <v>485</v>
      </c>
      <c r="B37" s="120" t="s">
        <v>568</v>
      </c>
      <c r="C37" s="92">
        <v>3</v>
      </c>
      <c r="D37" s="91" t="s">
        <v>114</v>
      </c>
      <c r="E37" s="155"/>
      <c r="F37" s="155"/>
      <c r="G37" s="122">
        <f t="shared" ref="G37:G41" si="8">SUM(E37,F37)*C37</f>
        <v>0</v>
      </c>
      <c r="H37" s="123">
        <f>SUM(G23:G37)</f>
        <v>0</v>
      </c>
    </row>
    <row r="38" spans="1:8" ht="15" customHeight="1" x14ac:dyDescent="0.2">
      <c r="A38" s="124">
        <v>4</v>
      </c>
      <c r="B38" s="125" t="s">
        <v>569</v>
      </c>
      <c r="C38" s="126"/>
      <c r="D38" s="92"/>
      <c r="E38" s="93"/>
      <c r="F38" s="93"/>
      <c r="G38" s="121"/>
      <c r="H38" s="118"/>
    </row>
    <row r="39" spans="1:8" s="76" customFormat="1" ht="25.5" x14ac:dyDescent="0.2">
      <c r="A39" s="119" t="s">
        <v>60</v>
      </c>
      <c r="B39" s="120" t="s">
        <v>263</v>
      </c>
      <c r="C39" s="92">
        <v>52</v>
      </c>
      <c r="D39" s="91" t="s">
        <v>57</v>
      </c>
      <c r="E39" s="155"/>
      <c r="F39" s="155"/>
      <c r="G39" s="122">
        <f t="shared" si="8"/>
        <v>0</v>
      </c>
      <c r="H39" s="118"/>
    </row>
    <row r="40" spans="1:8" s="76" customFormat="1" x14ac:dyDescent="0.2">
      <c r="A40" s="119" t="s">
        <v>61</v>
      </c>
      <c r="B40" s="120" t="s">
        <v>590</v>
      </c>
      <c r="C40" s="92">
        <v>15</v>
      </c>
      <c r="D40" s="91" t="s">
        <v>57</v>
      </c>
      <c r="E40" s="155"/>
      <c r="F40" s="155"/>
      <c r="G40" s="122">
        <f t="shared" si="8"/>
        <v>0</v>
      </c>
      <c r="H40" s="118"/>
    </row>
    <row r="41" spans="1:8" s="76" customFormat="1" ht="25.5" x14ac:dyDescent="0.2">
      <c r="A41" s="119" t="s">
        <v>130</v>
      </c>
      <c r="B41" s="120" t="s">
        <v>592</v>
      </c>
      <c r="C41" s="92">
        <v>15</v>
      </c>
      <c r="D41" s="91" t="s">
        <v>57</v>
      </c>
      <c r="E41" s="155"/>
      <c r="F41" s="155"/>
      <c r="G41" s="122">
        <f t="shared" si="8"/>
        <v>0</v>
      </c>
      <c r="H41" s="123">
        <f>SUM(G39:G41)</f>
        <v>0</v>
      </c>
    </row>
    <row r="42" spans="1:8" ht="15" customHeight="1" x14ac:dyDescent="0.2">
      <c r="A42" s="124">
        <v>5</v>
      </c>
      <c r="B42" s="125" t="s">
        <v>266</v>
      </c>
      <c r="C42" s="126"/>
      <c r="D42" s="92"/>
      <c r="E42" s="93"/>
      <c r="F42" s="93"/>
      <c r="G42" s="121"/>
      <c r="H42" s="118"/>
    </row>
    <row r="43" spans="1:8" s="76" customFormat="1" x14ac:dyDescent="0.2">
      <c r="A43" s="119" t="s">
        <v>32</v>
      </c>
      <c r="B43" s="120" t="s">
        <v>570</v>
      </c>
      <c r="C43" s="92">
        <v>80</v>
      </c>
      <c r="D43" s="91" t="s">
        <v>69</v>
      </c>
      <c r="E43" s="155"/>
      <c r="F43" s="155"/>
      <c r="G43" s="122">
        <f t="shared" ref="G43:G45" si="9">SUM(E43,F43)*C43</f>
        <v>0</v>
      </c>
      <c r="H43" s="118"/>
    </row>
    <row r="44" spans="1:8" s="76" customFormat="1" x14ac:dyDescent="0.2">
      <c r="A44" s="119" t="s">
        <v>34</v>
      </c>
      <c r="B44" s="120" t="s">
        <v>429</v>
      </c>
      <c r="C44" s="92">
        <v>3</v>
      </c>
      <c r="D44" s="91" t="s">
        <v>57</v>
      </c>
      <c r="E44" s="155"/>
      <c r="F44" s="155"/>
      <c r="G44" s="122">
        <f t="shared" si="9"/>
        <v>0</v>
      </c>
      <c r="H44" s="118"/>
    </row>
    <row r="45" spans="1:8" s="76" customFormat="1" ht="25.5" x14ac:dyDescent="0.2">
      <c r="A45" s="119" t="s">
        <v>36</v>
      </c>
      <c r="B45" s="120" t="s">
        <v>571</v>
      </c>
      <c r="C45" s="92">
        <v>1</v>
      </c>
      <c r="D45" s="91" t="s">
        <v>57</v>
      </c>
      <c r="E45" s="155"/>
      <c r="F45" s="155"/>
      <c r="G45" s="122">
        <f t="shared" si="9"/>
        <v>0</v>
      </c>
      <c r="H45" s="123">
        <f>SUM(G43:G45)</f>
        <v>0</v>
      </c>
    </row>
    <row r="46" spans="1:8" x14ac:dyDescent="0.2">
      <c r="A46" s="124">
        <v>6</v>
      </c>
      <c r="B46" s="125" t="s">
        <v>572</v>
      </c>
      <c r="C46" s="126"/>
      <c r="D46" s="92"/>
      <c r="E46" s="93"/>
      <c r="F46" s="93"/>
      <c r="G46" s="121"/>
      <c r="H46" s="118"/>
    </row>
    <row r="47" spans="1:8" s="76" customFormat="1" ht="25.5" x14ac:dyDescent="0.2">
      <c r="A47" s="119" t="s">
        <v>71</v>
      </c>
      <c r="B47" s="120" t="s">
        <v>573</v>
      </c>
      <c r="C47" s="92">
        <v>52</v>
      </c>
      <c r="D47" s="91" t="s">
        <v>397</v>
      </c>
      <c r="E47" s="155"/>
      <c r="F47" s="155"/>
      <c r="G47" s="122">
        <f t="shared" ref="G47:G49" si="10">SUM(E47,F47)*C47</f>
        <v>0</v>
      </c>
      <c r="H47" s="118"/>
    </row>
    <row r="48" spans="1:8" s="76" customFormat="1" ht="25.5" x14ac:dyDescent="0.2">
      <c r="A48" s="119" t="s">
        <v>126</v>
      </c>
      <c r="B48" s="120" t="s">
        <v>574</v>
      </c>
      <c r="C48" s="92">
        <v>52</v>
      </c>
      <c r="D48" s="91" t="s">
        <v>397</v>
      </c>
      <c r="E48" s="155"/>
      <c r="F48" s="155"/>
      <c r="G48" s="122">
        <f t="shared" si="10"/>
        <v>0</v>
      </c>
      <c r="H48" s="118"/>
    </row>
    <row r="49" spans="1:8" s="76" customFormat="1" ht="25.5" x14ac:dyDescent="0.2">
      <c r="A49" s="119" t="s">
        <v>115</v>
      </c>
      <c r="B49" s="120" t="s">
        <v>575</v>
      </c>
      <c r="C49" s="92">
        <v>52</v>
      </c>
      <c r="D49" s="91" t="s">
        <v>397</v>
      </c>
      <c r="E49" s="155"/>
      <c r="F49" s="155"/>
      <c r="G49" s="122">
        <f t="shared" si="10"/>
        <v>0</v>
      </c>
      <c r="H49" s="123">
        <f>SUM(G47:G49)</f>
        <v>0</v>
      </c>
    </row>
    <row r="50" spans="1:8" x14ac:dyDescent="0.2">
      <c r="A50" s="124">
        <v>7</v>
      </c>
      <c r="B50" s="125" t="s">
        <v>160</v>
      </c>
      <c r="C50" s="126"/>
      <c r="D50" s="92"/>
      <c r="E50" s="93"/>
      <c r="F50" s="93"/>
      <c r="G50" s="121"/>
      <c r="H50" s="118"/>
    </row>
    <row r="51" spans="1:8" s="76" customFormat="1" ht="25.5" x14ac:dyDescent="0.2">
      <c r="A51" s="119" t="s">
        <v>72</v>
      </c>
      <c r="B51" s="120" t="s">
        <v>253</v>
      </c>
      <c r="C51" s="92">
        <v>50</v>
      </c>
      <c r="D51" s="91" t="s">
        <v>57</v>
      </c>
      <c r="E51" s="155"/>
      <c r="F51" s="155"/>
      <c r="G51" s="122">
        <f>SUM(E51:F51)*C51</f>
        <v>0</v>
      </c>
      <c r="H51" s="118"/>
    </row>
    <row r="52" spans="1:8" s="76" customFormat="1" ht="38.25" x14ac:dyDescent="0.2">
      <c r="A52" s="119" t="s">
        <v>73</v>
      </c>
      <c r="B52" s="120" t="s">
        <v>576</v>
      </c>
      <c r="C52" s="92">
        <v>150</v>
      </c>
      <c r="D52" s="91" t="s">
        <v>397</v>
      </c>
      <c r="E52" s="155"/>
      <c r="F52" s="155"/>
      <c r="G52" s="122">
        <f>SUM(E52:F52)*C52</f>
        <v>0</v>
      </c>
      <c r="H52" s="118"/>
    </row>
    <row r="53" spans="1:8" s="76" customFormat="1" ht="25.5" x14ac:dyDescent="0.2">
      <c r="A53" s="119" t="s">
        <v>74</v>
      </c>
      <c r="B53" s="120" t="s">
        <v>577</v>
      </c>
      <c r="C53" s="92">
        <v>15</v>
      </c>
      <c r="D53" s="91" t="s">
        <v>397</v>
      </c>
      <c r="E53" s="155"/>
      <c r="F53" s="155"/>
      <c r="G53" s="122">
        <f>SUM(E53:F53)*C53</f>
        <v>0</v>
      </c>
      <c r="H53" s="123">
        <f>SUM(G51:G53)</f>
        <v>0</v>
      </c>
    </row>
    <row r="54" spans="1:8" x14ac:dyDescent="0.2">
      <c r="A54" s="124">
        <v>8</v>
      </c>
      <c r="B54" s="125" t="s">
        <v>161</v>
      </c>
      <c r="C54" s="126"/>
      <c r="D54" s="92"/>
      <c r="E54" s="93"/>
      <c r="F54" s="93"/>
      <c r="G54" s="121"/>
      <c r="H54" s="118"/>
    </row>
    <row r="55" spans="1:8" s="76" customFormat="1" ht="25.5" x14ac:dyDescent="0.2">
      <c r="A55" s="119" t="s">
        <v>75</v>
      </c>
      <c r="B55" s="120" t="s">
        <v>254</v>
      </c>
      <c r="C55" s="92">
        <v>3</v>
      </c>
      <c r="D55" s="91" t="s">
        <v>114</v>
      </c>
      <c r="E55" s="155"/>
      <c r="F55" s="155"/>
      <c r="G55" s="122">
        <f t="shared" ref="G55:G56" si="11">SUM(E55:F55)*C55</f>
        <v>0</v>
      </c>
      <c r="H55" s="118"/>
    </row>
    <row r="56" spans="1:8" s="76" customFormat="1" ht="25.5" x14ac:dyDescent="0.2">
      <c r="A56" s="119" t="s">
        <v>76</v>
      </c>
      <c r="B56" s="120" t="s">
        <v>264</v>
      </c>
      <c r="C56" s="92">
        <v>2</v>
      </c>
      <c r="D56" s="91" t="s">
        <v>114</v>
      </c>
      <c r="E56" s="155"/>
      <c r="F56" s="155"/>
      <c r="G56" s="122">
        <f t="shared" si="11"/>
        <v>0</v>
      </c>
      <c r="H56" s="118"/>
    </row>
    <row r="57" spans="1:8" s="76" customFormat="1" x14ac:dyDescent="0.2">
      <c r="A57" s="119" t="s">
        <v>77</v>
      </c>
      <c r="B57" s="120" t="s">
        <v>265</v>
      </c>
      <c r="C57" s="92">
        <v>3</v>
      </c>
      <c r="D57" s="91" t="s">
        <v>114</v>
      </c>
      <c r="E57" s="155"/>
      <c r="F57" s="155"/>
      <c r="G57" s="122">
        <f>SUM(E57:F57)*C57</f>
        <v>0</v>
      </c>
      <c r="H57" s="123">
        <f>SUM(G55:G57)</f>
        <v>0</v>
      </c>
    </row>
    <row r="58" spans="1:8" x14ac:dyDescent="0.2">
      <c r="A58" s="124">
        <v>9</v>
      </c>
      <c r="B58" s="125" t="s">
        <v>162</v>
      </c>
      <c r="C58" s="126"/>
      <c r="D58" s="92"/>
      <c r="E58" s="93"/>
      <c r="F58" s="93"/>
      <c r="G58" s="121"/>
      <c r="H58" s="118"/>
    </row>
    <row r="59" spans="1:8" x14ac:dyDescent="0.2">
      <c r="A59" s="124" t="s">
        <v>80</v>
      </c>
      <c r="B59" s="125" t="s">
        <v>107</v>
      </c>
      <c r="C59" s="126"/>
      <c r="D59" s="92"/>
      <c r="E59" s="93"/>
      <c r="F59" s="93"/>
      <c r="G59" s="121"/>
      <c r="H59" s="118"/>
    </row>
    <row r="60" spans="1:8" s="76" customFormat="1" ht="25.5" x14ac:dyDescent="0.2">
      <c r="A60" s="127" t="s">
        <v>280</v>
      </c>
      <c r="B60" s="128" t="s">
        <v>432</v>
      </c>
      <c r="C60" s="73">
        <v>3</v>
      </c>
      <c r="D60" s="72" t="s">
        <v>57</v>
      </c>
      <c r="E60" s="156"/>
      <c r="F60" s="156"/>
      <c r="G60" s="122">
        <f>SUM(E60:F60)*C60</f>
        <v>0</v>
      </c>
      <c r="H60" s="130"/>
    </row>
    <row r="61" spans="1:8" s="76" customFormat="1" ht="15" customHeight="1" x14ac:dyDescent="0.2">
      <c r="A61" s="127" t="s">
        <v>281</v>
      </c>
      <c r="B61" s="128" t="s">
        <v>435</v>
      </c>
      <c r="C61" s="73">
        <v>1</v>
      </c>
      <c r="D61" s="72" t="s">
        <v>114</v>
      </c>
      <c r="E61" s="129" t="s">
        <v>149</v>
      </c>
      <c r="F61" s="156"/>
      <c r="G61" s="122">
        <f>SUM(E61:F61)*C61</f>
        <v>0</v>
      </c>
      <c r="H61" s="118"/>
    </row>
    <row r="62" spans="1:8" s="76" customFormat="1" x14ac:dyDescent="0.2">
      <c r="A62" s="127" t="s">
        <v>282</v>
      </c>
      <c r="B62" s="120" t="s">
        <v>194</v>
      </c>
      <c r="C62" s="92">
        <v>3</v>
      </c>
      <c r="D62" s="91" t="s">
        <v>195</v>
      </c>
      <c r="E62" s="155"/>
      <c r="F62" s="155"/>
      <c r="G62" s="122">
        <f>SUM(E62:F62)*C62</f>
        <v>0</v>
      </c>
      <c r="H62" s="118"/>
    </row>
    <row r="63" spans="1:8" x14ac:dyDescent="0.2">
      <c r="A63" s="124" t="s">
        <v>128</v>
      </c>
      <c r="B63" s="125" t="s">
        <v>439</v>
      </c>
      <c r="C63" s="126"/>
      <c r="D63" s="92"/>
      <c r="E63" s="93"/>
      <c r="F63" s="93"/>
      <c r="G63" s="121"/>
      <c r="H63" s="118"/>
    </row>
    <row r="64" spans="1:8" s="76" customFormat="1" ht="51" x14ac:dyDescent="0.2">
      <c r="A64" s="127" t="s">
        <v>283</v>
      </c>
      <c r="B64" s="128" t="s">
        <v>578</v>
      </c>
      <c r="C64" s="73">
        <v>15</v>
      </c>
      <c r="D64" s="72" t="s">
        <v>57</v>
      </c>
      <c r="E64" s="156"/>
      <c r="F64" s="156"/>
      <c r="G64" s="122">
        <f>SUM(E64:F64)*C64</f>
        <v>0</v>
      </c>
      <c r="H64" s="123">
        <f>SUM(G60:G64)</f>
        <v>0</v>
      </c>
    </row>
    <row r="65" spans="1:8" x14ac:dyDescent="0.2">
      <c r="A65" s="124">
        <v>10</v>
      </c>
      <c r="B65" s="125" t="s">
        <v>164</v>
      </c>
      <c r="C65" s="126"/>
      <c r="D65" s="92"/>
      <c r="E65" s="93"/>
      <c r="F65" s="93"/>
      <c r="G65" s="121"/>
      <c r="H65" s="118"/>
    </row>
    <row r="66" spans="1:8" s="76" customFormat="1" x14ac:dyDescent="0.2">
      <c r="A66" s="119" t="s">
        <v>121</v>
      </c>
      <c r="B66" s="120" t="s">
        <v>165</v>
      </c>
      <c r="C66" s="92">
        <v>2</v>
      </c>
      <c r="D66" s="91" t="s">
        <v>151</v>
      </c>
      <c r="E66" s="155"/>
      <c r="F66" s="155"/>
      <c r="G66" s="122">
        <f t="shared" ref="G66" si="12">SUM(E66,F66)*C66</f>
        <v>0</v>
      </c>
      <c r="H66" s="123">
        <f>SUM(G66)</f>
        <v>0</v>
      </c>
    </row>
    <row r="67" spans="1:8" x14ac:dyDescent="0.2">
      <c r="A67" s="124">
        <v>11</v>
      </c>
      <c r="B67" s="125" t="s">
        <v>166</v>
      </c>
      <c r="C67" s="126"/>
      <c r="D67" s="92"/>
      <c r="E67" s="93"/>
      <c r="F67" s="93"/>
      <c r="G67" s="121"/>
      <c r="H67" s="118"/>
    </row>
    <row r="68" spans="1:8" s="76" customFormat="1" ht="25.5" x14ac:dyDescent="0.2">
      <c r="A68" s="119" t="s">
        <v>123</v>
      </c>
      <c r="B68" s="120" t="s">
        <v>434</v>
      </c>
      <c r="C68" s="92">
        <v>5</v>
      </c>
      <c r="D68" s="91" t="s">
        <v>57</v>
      </c>
      <c r="E68" s="155"/>
      <c r="F68" s="155"/>
      <c r="G68" s="122">
        <f t="shared" ref="G68:G69" si="13">SUM(E68:F68)*C68</f>
        <v>0</v>
      </c>
      <c r="H68" s="118"/>
    </row>
    <row r="69" spans="1:8" s="76" customFormat="1" ht="25.5" x14ac:dyDescent="0.2">
      <c r="A69" s="119" t="s">
        <v>124</v>
      </c>
      <c r="B69" s="131" t="s">
        <v>433</v>
      </c>
      <c r="C69" s="92">
        <v>2</v>
      </c>
      <c r="D69" s="91" t="s">
        <v>151</v>
      </c>
      <c r="E69" s="132" t="s">
        <v>149</v>
      </c>
      <c r="F69" s="158"/>
      <c r="G69" s="122">
        <f t="shared" si="13"/>
        <v>0</v>
      </c>
      <c r="H69" s="123">
        <f>SUM(G68:G69)</f>
        <v>0</v>
      </c>
    </row>
    <row r="70" spans="1:8" x14ac:dyDescent="0.2">
      <c r="A70" s="124">
        <v>12</v>
      </c>
      <c r="B70" s="125" t="s">
        <v>116</v>
      </c>
      <c r="C70" s="126"/>
      <c r="D70" s="92"/>
      <c r="E70" s="93"/>
      <c r="F70" s="93"/>
      <c r="G70" s="121"/>
      <c r="H70" s="118"/>
    </row>
    <row r="71" spans="1:8" x14ac:dyDescent="0.2">
      <c r="A71" s="124" t="s">
        <v>144</v>
      </c>
      <c r="B71" s="125" t="s">
        <v>118</v>
      </c>
      <c r="C71" s="126"/>
      <c r="D71" s="92"/>
      <c r="E71" s="93"/>
      <c r="F71" s="93"/>
      <c r="G71" s="121"/>
      <c r="H71" s="118"/>
    </row>
    <row r="72" spans="1:8" s="76" customFormat="1" x14ac:dyDescent="0.2">
      <c r="A72" s="119" t="s">
        <v>284</v>
      </c>
      <c r="B72" s="120" t="s">
        <v>255</v>
      </c>
      <c r="C72" s="92">
        <v>150</v>
      </c>
      <c r="D72" s="91" t="s">
        <v>57</v>
      </c>
      <c r="E72" s="155"/>
      <c r="F72" s="155"/>
      <c r="G72" s="122">
        <f t="shared" ref="G72:G78" si="14">SUM(E72:F72)*C72</f>
        <v>0</v>
      </c>
      <c r="H72" s="118"/>
    </row>
    <row r="73" spans="1:8" s="76" customFormat="1" x14ac:dyDescent="0.2">
      <c r="A73" s="119" t="s">
        <v>285</v>
      </c>
      <c r="B73" s="120" t="s">
        <v>256</v>
      </c>
      <c r="C73" s="92">
        <v>150</v>
      </c>
      <c r="D73" s="91" t="s">
        <v>57</v>
      </c>
      <c r="E73" s="155"/>
      <c r="F73" s="155"/>
      <c r="G73" s="122">
        <f t="shared" si="14"/>
        <v>0</v>
      </c>
      <c r="H73" s="118"/>
    </row>
    <row r="74" spans="1:8" s="76" customFormat="1" ht="25.5" x14ac:dyDescent="0.2">
      <c r="A74" s="119" t="s">
        <v>286</v>
      </c>
      <c r="B74" s="120" t="s">
        <v>442</v>
      </c>
      <c r="C74" s="92">
        <v>160</v>
      </c>
      <c r="D74" s="91" t="s">
        <v>57</v>
      </c>
      <c r="E74" s="155"/>
      <c r="F74" s="155"/>
      <c r="G74" s="122">
        <f t="shared" ref="G74" si="15">SUM(E74:F74)*C74</f>
        <v>0</v>
      </c>
      <c r="H74" s="118"/>
    </row>
    <row r="75" spans="1:8" s="76" customFormat="1" ht="38.25" x14ac:dyDescent="0.2">
      <c r="A75" s="119" t="s">
        <v>287</v>
      </c>
      <c r="B75" s="120" t="s">
        <v>441</v>
      </c>
      <c r="C75" s="92">
        <v>80</v>
      </c>
      <c r="D75" s="91" t="s">
        <v>57</v>
      </c>
      <c r="E75" s="155"/>
      <c r="F75" s="155"/>
      <c r="G75" s="122">
        <f t="shared" ref="G75" si="16">SUM(E75:F75)*C75</f>
        <v>0</v>
      </c>
      <c r="H75" s="118"/>
    </row>
    <row r="76" spans="1:8" s="76" customFormat="1" x14ac:dyDescent="0.2">
      <c r="A76" s="119" t="s">
        <v>288</v>
      </c>
      <c r="B76" s="120" t="s">
        <v>440</v>
      </c>
      <c r="C76" s="92">
        <v>18</v>
      </c>
      <c r="D76" s="91" t="s">
        <v>57</v>
      </c>
      <c r="E76" s="155"/>
      <c r="F76" s="155"/>
      <c r="G76" s="122">
        <f t="shared" si="14"/>
        <v>0</v>
      </c>
      <c r="H76" s="118"/>
    </row>
    <row r="77" spans="1:8" s="76" customFormat="1" x14ac:dyDescent="0.2">
      <c r="A77" s="119" t="s">
        <v>289</v>
      </c>
      <c r="B77" s="120" t="s">
        <v>274</v>
      </c>
      <c r="C77" s="92">
        <v>20</v>
      </c>
      <c r="D77" s="91" t="s">
        <v>57</v>
      </c>
      <c r="E77" s="155"/>
      <c r="F77" s="155"/>
      <c r="G77" s="122">
        <f t="shared" si="14"/>
        <v>0</v>
      </c>
      <c r="H77" s="118"/>
    </row>
    <row r="78" spans="1:8" s="76" customFormat="1" ht="33" customHeight="1" x14ac:dyDescent="0.2">
      <c r="A78" s="119" t="s">
        <v>290</v>
      </c>
      <c r="B78" s="120" t="s">
        <v>443</v>
      </c>
      <c r="C78" s="92">
        <v>20</v>
      </c>
      <c r="D78" s="91" t="s">
        <v>57</v>
      </c>
      <c r="E78" s="155"/>
      <c r="F78" s="155"/>
      <c r="G78" s="122">
        <f t="shared" si="14"/>
        <v>0</v>
      </c>
      <c r="H78" s="130"/>
    </row>
    <row r="79" spans="1:8" s="76" customFormat="1" ht="25.5" x14ac:dyDescent="0.2">
      <c r="A79" s="119" t="s">
        <v>291</v>
      </c>
      <c r="B79" s="120" t="s">
        <v>445</v>
      </c>
      <c r="C79" s="92">
        <v>7</v>
      </c>
      <c r="D79" s="91" t="s">
        <v>57</v>
      </c>
      <c r="E79" s="155"/>
      <c r="F79" s="155"/>
      <c r="G79" s="122">
        <f t="shared" ref="G79" si="17">SUM(E79:F79)*C79</f>
        <v>0</v>
      </c>
      <c r="H79" s="130"/>
    </row>
    <row r="80" spans="1:8" x14ac:dyDescent="0.2">
      <c r="A80" s="124" t="s">
        <v>408</v>
      </c>
      <c r="B80" s="125" t="s">
        <v>197</v>
      </c>
      <c r="C80" s="126"/>
      <c r="D80" s="92"/>
      <c r="E80" s="93"/>
      <c r="F80" s="93"/>
      <c r="G80" s="121"/>
      <c r="H80" s="118"/>
    </row>
    <row r="81" spans="1:8" s="76" customFormat="1" ht="25.5" x14ac:dyDescent="0.2">
      <c r="A81" s="119" t="s">
        <v>409</v>
      </c>
      <c r="B81" s="120" t="s">
        <v>588</v>
      </c>
      <c r="C81" s="92">
        <v>150</v>
      </c>
      <c r="D81" s="91" t="s">
        <v>57</v>
      </c>
      <c r="E81" s="155"/>
      <c r="F81" s="155"/>
      <c r="G81" s="122">
        <f t="shared" ref="G81" si="18">SUM(E81:F81)*C81</f>
        <v>0</v>
      </c>
      <c r="H81" s="118"/>
    </row>
    <row r="82" spans="1:8" s="76" customFormat="1" x14ac:dyDescent="0.2">
      <c r="A82" s="119" t="s">
        <v>410</v>
      </c>
      <c r="B82" s="120" t="s">
        <v>321</v>
      </c>
      <c r="C82" s="92">
        <v>15</v>
      </c>
      <c r="D82" s="91" t="s">
        <v>57</v>
      </c>
      <c r="E82" s="155"/>
      <c r="F82" s="155"/>
      <c r="G82" s="122">
        <f t="shared" ref="G82:G83" si="19">SUM(E82:F82)*C82</f>
        <v>0</v>
      </c>
      <c r="H82" s="118"/>
    </row>
    <row r="83" spans="1:8" s="76" customFormat="1" x14ac:dyDescent="0.2">
      <c r="A83" s="119" t="s">
        <v>411</v>
      </c>
      <c r="B83" s="120" t="s">
        <v>579</v>
      </c>
      <c r="C83" s="92">
        <v>15</v>
      </c>
      <c r="D83" s="91" t="s">
        <v>57</v>
      </c>
      <c r="E83" s="155"/>
      <c r="F83" s="155"/>
      <c r="G83" s="122">
        <f t="shared" si="19"/>
        <v>0</v>
      </c>
      <c r="H83" s="118"/>
    </row>
    <row r="84" spans="1:8" s="76" customFormat="1" x14ac:dyDescent="0.2">
      <c r="A84" s="119" t="s">
        <v>412</v>
      </c>
      <c r="B84" s="120" t="s">
        <v>580</v>
      </c>
      <c r="C84" s="92">
        <v>15</v>
      </c>
      <c r="D84" s="91" t="s">
        <v>57</v>
      </c>
      <c r="E84" s="155"/>
      <c r="F84" s="155"/>
      <c r="G84" s="122">
        <f t="shared" ref="G84:G85" si="20">SUM(E84:F84)*C84</f>
        <v>0</v>
      </c>
      <c r="H84" s="118"/>
    </row>
    <row r="85" spans="1:8" s="76" customFormat="1" ht="25.5" x14ac:dyDescent="0.2">
      <c r="A85" s="119" t="s">
        <v>413</v>
      </c>
      <c r="B85" s="120" t="s">
        <v>581</v>
      </c>
      <c r="C85" s="92">
        <v>15</v>
      </c>
      <c r="D85" s="91" t="s">
        <v>57</v>
      </c>
      <c r="E85" s="155"/>
      <c r="F85" s="155"/>
      <c r="G85" s="122">
        <f t="shared" si="20"/>
        <v>0</v>
      </c>
      <c r="H85" s="130"/>
    </row>
    <row r="86" spans="1:8" s="76" customFormat="1" x14ac:dyDescent="0.2">
      <c r="A86" s="119" t="s">
        <v>450</v>
      </c>
      <c r="B86" s="120" t="s">
        <v>444</v>
      </c>
      <c r="C86" s="92">
        <v>15</v>
      </c>
      <c r="D86" s="91" t="s">
        <v>57</v>
      </c>
      <c r="E86" s="155"/>
      <c r="F86" s="155"/>
      <c r="G86" s="122">
        <f t="shared" ref="G86" si="21">SUM(E86:F86)*C86</f>
        <v>0</v>
      </c>
      <c r="H86" s="123">
        <f>SUM(G72:G86)</f>
        <v>0</v>
      </c>
    </row>
    <row r="87" spans="1:8" x14ac:dyDescent="0.2">
      <c r="A87" s="124">
        <v>13</v>
      </c>
      <c r="B87" s="125" t="s">
        <v>262</v>
      </c>
      <c r="C87" s="126"/>
      <c r="D87" s="92"/>
      <c r="E87" s="93"/>
      <c r="F87" s="93"/>
      <c r="G87" s="121"/>
      <c r="H87" s="118"/>
    </row>
    <row r="88" spans="1:8" s="76" customFormat="1" ht="25.5" x14ac:dyDescent="0.2">
      <c r="A88" s="119" t="s">
        <v>104</v>
      </c>
      <c r="B88" s="120" t="s">
        <v>426</v>
      </c>
      <c r="C88" s="92">
        <v>7</v>
      </c>
      <c r="D88" s="91" t="s">
        <v>69</v>
      </c>
      <c r="E88" s="155"/>
      <c r="F88" s="155"/>
      <c r="G88" s="122">
        <f t="shared" ref="G88:G90" si="22">SUM(E88:F88)*C88</f>
        <v>0</v>
      </c>
      <c r="H88" s="130"/>
    </row>
    <row r="89" spans="1:8" s="76" customFormat="1" ht="25.5" x14ac:dyDescent="0.2">
      <c r="A89" s="119" t="s">
        <v>125</v>
      </c>
      <c r="B89" s="120" t="s">
        <v>427</v>
      </c>
      <c r="C89" s="92">
        <v>5</v>
      </c>
      <c r="D89" s="91" t="s">
        <v>114</v>
      </c>
      <c r="E89" s="155"/>
      <c r="F89" s="155"/>
      <c r="G89" s="122">
        <f t="shared" si="22"/>
        <v>0</v>
      </c>
      <c r="H89" s="130"/>
    </row>
    <row r="90" spans="1:8" s="76" customFormat="1" ht="38.25" x14ac:dyDescent="0.2">
      <c r="A90" s="119" t="s">
        <v>145</v>
      </c>
      <c r="B90" s="120" t="s">
        <v>582</v>
      </c>
      <c r="C90" s="92">
        <v>1</v>
      </c>
      <c r="D90" s="91" t="s">
        <v>114</v>
      </c>
      <c r="E90" s="155"/>
      <c r="F90" s="155"/>
      <c r="G90" s="122">
        <f t="shared" si="22"/>
        <v>0</v>
      </c>
      <c r="H90" s="130"/>
    </row>
    <row r="91" spans="1:8" s="76" customFormat="1" x14ac:dyDescent="0.2">
      <c r="A91" s="119" t="s">
        <v>163</v>
      </c>
      <c r="B91" s="120" t="s">
        <v>436</v>
      </c>
      <c r="C91" s="92">
        <v>1</v>
      </c>
      <c r="D91" s="91" t="s">
        <v>114</v>
      </c>
      <c r="E91" s="155"/>
      <c r="F91" s="155"/>
      <c r="G91" s="122">
        <f t="shared" ref="G91" si="23">SUM(E91:F91)*C91</f>
        <v>0</v>
      </c>
      <c r="H91" s="123">
        <f>SUM(G88:G91)</f>
        <v>0</v>
      </c>
    </row>
    <row r="92" spans="1:8" x14ac:dyDescent="0.2">
      <c r="A92" s="124">
        <v>14</v>
      </c>
      <c r="B92" s="125" t="s">
        <v>196</v>
      </c>
      <c r="C92" s="126"/>
      <c r="D92" s="92"/>
      <c r="E92" s="93"/>
      <c r="F92" s="93"/>
      <c r="G92" s="121"/>
      <c r="H92" s="118"/>
    </row>
    <row r="93" spans="1:8" s="76" customFormat="1" ht="25.5" x14ac:dyDescent="0.2">
      <c r="A93" s="119" t="s">
        <v>292</v>
      </c>
      <c r="B93" s="120" t="s">
        <v>593</v>
      </c>
      <c r="C93" s="92">
        <v>20</v>
      </c>
      <c r="D93" s="91" t="s">
        <v>57</v>
      </c>
      <c r="E93" s="155"/>
      <c r="F93" s="155"/>
      <c r="G93" s="122">
        <f t="shared" ref="G93" si="24">SUM(E93,F93)*C93</f>
        <v>0</v>
      </c>
      <c r="H93" s="130"/>
    </row>
    <row r="94" spans="1:8" s="76" customFormat="1" x14ac:dyDescent="0.2">
      <c r="A94" s="119" t="s">
        <v>293</v>
      </c>
      <c r="B94" s="120" t="s">
        <v>271</v>
      </c>
      <c r="C94" s="92">
        <v>1</v>
      </c>
      <c r="D94" s="91" t="s">
        <v>114</v>
      </c>
      <c r="E94" s="155"/>
      <c r="F94" s="155"/>
      <c r="G94" s="122">
        <f t="shared" ref="G94:G96" si="25">SUM(E94,F94)*C94</f>
        <v>0</v>
      </c>
      <c r="H94" s="130"/>
    </row>
    <row r="95" spans="1:8" s="76" customFormat="1" x14ac:dyDescent="0.2">
      <c r="A95" s="119" t="s">
        <v>294</v>
      </c>
      <c r="B95" s="120" t="s">
        <v>272</v>
      </c>
      <c r="C95" s="92">
        <v>1</v>
      </c>
      <c r="D95" s="91" t="s">
        <v>273</v>
      </c>
      <c r="E95" s="155"/>
      <c r="F95" s="155"/>
      <c r="G95" s="122">
        <f t="shared" si="25"/>
        <v>0</v>
      </c>
      <c r="H95" s="130"/>
    </row>
    <row r="96" spans="1:8" s="76" customFormat="1" x14ac:dyDescent="0.2">
      <c r="A96" s="119" t="s">
        <v>594</v>
      </c>
      <c r="B96" s="120" t="s">
        <v>438</v>
      </c>
      <c r="C96" s="92">
        <v>2</v>
      </c>
      <c r="D96" s="91" t="s">
        <v>114</v>
      </c>
      <c r="E96" s="155"/>
      <c r="F96" s="155"/>
      <c r="G96" s="122">
        <f t="shared" si="25"/>
        <v>0</v>
      </c>
      <c r="H96" s="123">
        <f>SUM(G93:G96)</f>
        <v>0</v>
      </c>
    </row>
    <row r="97" spans="1:8" ht="15" customHeight="1" x14ac:dyDescent="0.2">
      <c r="A97" s="124">
        <v>15</v>
      </c>
      <c r="B97" s="125" t="s">
        <v>177</v>
      </c>
      <c r="C97" s="126"/>
      <c r="D97" s="92"/>
      <c r="E97" s="93"/>
      <c r="F97" s="93"/>
      <c r="G97" s="121"/>
      <c r="H97" s="118"/>
    </row>
    <row r="98" spans="1:8" s="76" customFormat="1" x14ac:dyDescent="0.2">
      <c r="A98" s="119" t="s">
        <v>167</v>
      </c>
      <c r="B98" s="120" t="s">
        <v>117</v>
      </c>
      <c r="C98" s="92"/>
      <c r="D98" s="91"/>
      <c r="E98" s="121"/>
      <c r="F98" s="121"/>
      <c r="G98" s="122"/>
      <c r="H98" s="118"/>
    </row>
    <row r="99" spans="1:8" s="76" customFormat="1" x14ac:dyDescent="0.2">
      <c r="A99" s="119" t="s">
        <v>295</v>
      </c>
      <c r="B99" s="120" t="s">
        <v>180</v>
      </c>
      <c r="C99" s="92">
        <v>2</v>
      </c>
      <c r="D99" s="91" t="s">
        <v>151</v>
      </c>
      <c r="E99" s="155"/>
      <c r="F99" s="155"/>
      <c r="G99" s="122">
        <f t="shared" ref="G99" si="26">SUM(E99,F99)*C99</f>
        <v>0</v>
      </c>
      <c r="H99" s="118"/>
    </row>
    <row r="100" spans="1:8" s="76" customFormat="1" x14ac:dyDescent="0.2">
      <c r="A100" s="119" t="s">
        <v>296</v>
      </c>
      <c r="B100" s="120" t="s">
        <v>181</v>
      </c>
      <c r="C100" s="92">
        <v>2</v>
      </c>
      <c r="D100" s="91" t="s">
        <v>151</v>
      </c>
      <c r="E100" s="155"/>
      <c r="F100" s="155"/>
      <c r="G100" s="122">
        <f t="shared" ref="G100" si="27">SUM(E100,F100)*C100</f>
        <v>0</v>
      </c>
      <c r="H100" s="118"/>
    </row>
    <row r="101" spans="1:8" s="76" customFormat="1" x14ac:dyDescent="0.2">
      <c r="A101" s="119" t="s">
        <v>297</v>
      </c>
      <c r="B101" s="120" t="s">
        <v>182</v>
      </c>
      <c r="C101" s="92">
        <v>2</v>
      </c>
      <c r="D101" s="91" t="s">
        <v>151</v>
      </c>
      <c r="E101" s="155"/>
      <c r="F101" s="155"/>
      <c r="G101" s="122">
        <f t="shared" ref="G101" si="28">SUM(E101,F101)*C101</f>
        <v>0</v>
      </c>
      <c r="H101" s="118"/>
    </row>
    <row r="102" spans="1:8" s="76" customFormat="1" x14ac:dyDescent="0.2">
      <c r="A102" s="119" t="s">
        <v>298</v>
      </c>
      <c r="B102" s="120" t="s">
        <v>178</v>
      </c>
      <c r="C102" s="92">
        <v>1</v>
      </c>
      <c r="D102" s="91" t="s">
        <v>151</v>
      </c>
      <c r="E102" s="155"/>
      <c r="F102" s="155"/>
      <c r="G102" s="122">
        <f t="shared" ref="G102" si="29">SUM(E102,F102)*C102</f>
        <v>0</v>
      </c>
      <c r="H102" s="118"/>
    </row>
    <row r="103" spans="1:8" s="76" customFormat="1" ht="28.5" customHeight="1" x14ac:dyDescent="0.2">
      <c r="A103" s="119" t="s">
        <v>299</v>
      </c>
      <c r="B103" s="120" t="s">
        <v>249</v>
      </c>
      <c r="C103" s="92">
        <v>1</v>
      </c>
      <c r="D103" s="91" t="s">
        <v>151</v>
      </c>
      <c r="E103" s="155"/>
      <c r="F103" s="155"/>
      <c r="G103" s="122">
        <f t="shared" ref="G103:G105" si="30">SUM(E103,F103)*C103</f>
        <v>0</v>
      </c>
      <c r="H103" s="118"/>
    </row>
    <row r="104" spans="1:8" s="76" customFormat="1" ht="25.5" x14ac:dyDescent="0.2">
      <c r="A104" s="119" t="s">
        <v>300</v>
      </c>
      <c r="B104" s="120" t="s">
        <v>414</v>
      </c>
      <c r="C104" s="92">
        <v>1</v>
      </c>
      <c r="D104" s="91" t="s">
        <v>151</v>
      </c>
      <c r="E104" s="155"/>
      <c r="F104" s="155"/>
      <c r="G104" s="122">
        <f t="shared" si="30"/>
        <v>0</v>
      </c>
      <c r="H104" s="118"/>
    </row>
    <row r="105" spans="1:8" s="76" customFormat="1" x14ac:dyDescent="0.2">
      <c r="A105" s="119" t="s">
        <v>301</v>
      </c>
      <c r="B105" s="120" t="s">
        <v>179</v>
      </c>
      <c r="C105" s="92">
        <v>7</v>
      </c>
      <c r="D105" s="91" t="s">
        <v>151</v>
      </c>
      <c r="E105" s="155"/>
      <c r="F105" s="155"/>
      <c r="G105" s="122">
        <f t="shared" si="30"/>
        <v>0</v>
      </c>
      <c r="H105" s="118"/>
    </row>
    <row r="106" spans="1:8" s="76" customFormat="1" x14ac:dyDescent="0.2">
      <c r="A106" s="119" t="s">
        <v>168</v>
      </c>
      <c r="B106" s="120" t="s">
        <v>188</v>
      </c>
      <c r="C106" s="92"/>
      <c r="D106" s="91"/>
      <c r="E106" s="121"/>
      <c r="F106" s="121"/>
      <c r="G106" s="122"/>
      <c r="H106" s="118"/>
    </row>
    <row r="107" spans="1:8" s="76" customFormat="1" x14ac:dyDescent="0.2">
      <c r="A107" s="119" t="s">
        <v>302</v>
      </c>
      <c r="B107" s="120" t="s">
        <v>189</v>
      </c>
      <c r="C107" s="92">
        <v>2</v>
      </c>
      <c r="D107" s="91" t="s">
        <v>151</v>
      </c>
      <c r="E107" s="155"/>
      <c r="F107" s="155"/>
      <c r="G107" s="122">
        <f t="shared" ref="G107" si="31">SUM(E107,F107)*C107</f>
        <v>0</v>
      </c>
      <c r="H107" s="118"/>
    </row>
    <row r="108" spans="1:8" s="76" customFormat="1" x14ac:dyDescent="0.2">
      <c r="A108" s="119" t="s">
        <v>451</v>
      </c>
      <c r="B108" s="120" t="s">
        <v>449</v>
      </c>
      <c r="C108" s="92">
        <v>1</v>
      </c>
      <c r="D108" s="91" t="s">
        <v>151</v>
      </c>
      <c r="E108" s="155"/>
      <c r="F108" s="155"/>
      <c r="G108" s="122">
        <f t="shared" ref="G108:G109" si="32">SUM(E108,F108)*C108</f>
        <v>0</v>
      </c>
      <c r="H108" s="118"/>
    </row>
    <row r="109" spans="1:8" s="76" customFormat="1" x14ac:dyDescent="0.2">
      <c r="A109" s="119" t="s">
        <v>452</v>
      </c>
      <c r="B109" s="120" t="s">
        <v>447</v>
      </c>
      <c r="C109" s="92">
        <v>1</v>
      </c>
      <c r="D109" s="91" t="s">
        <v>151</v>
      </c>
      <c r="E109" s="155"/>
      <c r="F109" s="155"/>
      <c r="G109" s="122">
        <f t="shared" si="32"/>
        <v>0</v>
      </c>
      <c r="H109" s="118"/>
    </row>
    <row r="110" spans="1:8" s="76" customFormat="1" x14ac:dyDescent="0.2">
      <c r="A110" s="119" t="s">
        <v>198</v>
      </c>
      <c r="B110" s="120" t="s">
        <v>276</v>
      </c>
      <c r="C110" s="92"/>
      <c r="D110" s="91"/>
      <c r="E110" s="121"/>
      <c r="F110" s="121"/>
      <c r="G110" s="122"/>
      <c r="H110" s="118"/>
    </row>
    <row r="111" spans="1:8" s="76" customFormat="1" x14ac:dyDescent="0.2">
      <c r="A111" s="119" t="s">
        <v>303</v>
      </c>
      <c r="B111" s="120" t="s">
        <v>277</v>
      </c>
      <c r="C111" s="92">
        <v>1</v>
      </c>
      <c r="D111" s="91" t="s">
        <v>151</v>
      </c>
      <c r="E111" s="155"/>
      <c r="F111" s="155"/>
      <c r="G111" s="122">
        <f t="shared" ref="G111:G112" si="33">SUM(E111,F111)*C111</f>
        <v>0</v>
      </c>
      <c r="H111" s="118"/>
    </row>
    <row r="112" spans="1:8" s="76" customFormat="1" x14ac:dyDescent="0.2">
      <c r="A112" s="119" t="s">
        <v>453</v>
      </c>
      <c r="B112" s="120" t="s">
        <v>448</v>
      </c>
      <c r="C112" s="92">
        <v>1</v>
      </c>
      <c r="D112" s="91" t="s">
        <v>151</v>
      </c>
      <c r="E112" s="155"/>
      <c r="F112" s="155"/>
      <c r="G112" s="122">
        <f t="shared" si="33"/>
        <v>0</v>
      </c>
      <c r="H112" s="118"/>
    </row>
    <row r="113" spans="1:8" s="76" customFormat="1" x14ac:dyDescent="0.2">
      <c r="A113" s="119" t="s">
        <v>304</v>
      </c>
      <c r="B113" s="120" t="s">
        <v>190</v>
      </c>
      <c r="C113" s="92"/>
      <c r="D113" s="91"/>
      <c r="E113" s="121"/>
      <c r="F113" s="121"/>
      <c r="G113" s="122"/>
      <c r="H113" s="118"/>
    </row>
    <row r="114" spans="1:8" s="76" customFormat="1" x14ac:dyDescent="0.2">
      <c r="A114" s="119" t="s">
        <v>305</v>
      </c>
      <c r="B114" s="120" t="s">
        <v>191</v>
      </c>
      <c r="C114" s="92">
        <v>1</v>
      </c>
      <c r="D114" s="91" t="s">
        <v>151</v>
      </c>
      <c r="E114" s="155"/>
      <c r="F114" s="155"/>
      <c r="G114" s="122">
        <f t="shared" ref="G114:G116" si="34">SUM(E114,F114)*C114</f>
        <v>0</v>
      </c>
      <c r="H114" s="118"/>
    </row>
    <row r="115" spans="1:8" s="76" customFormat="1" x14ac:dyDescent="0.2">
      <c r="A115" s="119" t="s">
        <v>306</v>
      </c>
      <c r="B115" s="120" t="s">
        <v>192</v>
      </c>
      <c r="C115" s="92">
        <v>1</v>
      </c>
      <c r="D115" s="91" t="s">
        <v>151</v>
      </c>
      <c r="E115" s="155"/>
      <c r="F115" s="155"/>
      <c r="G115" s="122">
        <f t="shared" si="34"/>
        <v>0</v>
      </c>
      <c r="H115" s="118"/>
    </row>
    <row r="116" spans="1:8" s="76" customFormat="1" x14ac:dyDescent="0.2">
      <c r="A116" s="119" t="s">
        <v>307</v>
      </c>
      <c r="B116" s="120" t="s">
        <v>278</v>
      </c>
      <c r="C116" s="92">
        <v>1</v>
      </c>
      <c r="D116" s="91" t="s">
        <v>151</v>
      </c>
      <c r="E116" s="155"/>
      <c r="F116" s="155"/>
      <c r="G116" s="122">
        <f t="shared" si="34"/>
        <v>0</v>
      </c>
      <c r="H116" s="118"/>
    </row>
    <row r="117" spans="1:8" s="76" customFormat="1" x14ac:dyDescent="0.2">
      <c r="A117" s="119" t="s">
        <v>308</v>
      </c>
      <c r="B117" s="120" t="s">
        <v>446</v>
      </c>
      <c r="C117" s="92"/>
      <c r="D117" s="91"/>
      <c r="E117" s="121"/>
      <c r="F117" s="121"/>
      <c r="G117" s="122"/>
      <c r="H117" s="118"/>
    </row>
    <row r="118" spans="1:8" s="76" customFormat="1" x14ac:dyDescent="0.2">
      <c r="A118" s="119" t="s">
        <v>309</v>
      </c>
      <c r="B118" s="120" t="s">
        <v>184</v>
      </c>
      <c r="C118" s="92">
        <v>1</v>
      </c>
      <c r="D118" s="91" t="s">
        <v>151</v>
      </c>
      <c r="E118" s="155"/>
      <c r="F118" s="155"/>
      <c r="G118" s="122">
        <f t="shared" ref="G118" si="35">SUM(E118,F118)*C118</f>
        <v>0</v>
      </c>
      <c r="H118" s="118"/>
    </row>
    <row r="119" spans="1:8" s="76" customFormat="1" x14ac:dyDescent="0.2">
      <c r="A119" s="119" t="s">
        <v>310</v>
      </c>
      <c r="B119" s="120" t="s">
        <v>185</v>
      </c>
      <c r="C119" s="92">
        <v>1</v>
      </c>
      <c r="D119" s="91" t="s">
        <v>151</v>
      </c>
      <c r="E119" s="155"/>
      <c r="F119" s="155"/>
      <c r="G119" s="122">
        <f t="shared" ref="G119:G121" si="36">SUM(E119,F119)*C119</f>
        <v>0</v>
      </c>
      <c r="H119" s="118"/>
    </row>
    <row r="120" spans="1:8" s="76" customFormat="1" x14ac:dyDescent="0.2">
      <c r="A120" s="119" t="s">
        <v>311</v>
      </c>
      <c r="B120" s="120" t="s">
        <v>186</v>
      </c>
      <c r="C120" s="92">
        <v>1</v>
      </c>
      <c r="D120" s="91" t="s">
        <v>151</v>
      </c>
      <c r="E120" s="155"/>
      <c r="F120" s="155"/>
      <c r="G120" s="122">
        <f t="shared" si="36"/>
        <v>0</v>
      </c>
      <c r="H120" s="118"/>
    </row>
    <row r="121" spans="1:8" s="76" customFormat="1" x14ac:dyDescent="0.2">
      <c r="A121" s="119" t="s">
        <v>312</v>
      </c>
      <c r="B121" s="120" t="s">
        <v>187</v>
      </c>
      <c r="C121" s="92">
        <v>1</v>
      </c>
      <c r="D121" s="91" t="s">
        <v>151</v>
      </c>
      <c r="E121" s="155"/>
      <c r="F121" s="155"/>
      <c r="G121" s="122">
        <f t="shared" si="36"/>
        <v>0</v>
      </c>
      <c r="H121" s="118"/>
    </row>
    <row r="122" spans="1:8" s="76" customFormat="1" x14ac:dyDescent="0.2">
      <c r="A122" s="119" t="s">
        <v>313</v>
      </c>
      <c r="B122" s="120" t="s">
        <v>275</v>
      </c>
      <c r="C122" s="92"/>
      <c r="D122" s="91"/>
      <c r="E122" s="121"/>
      <c r="F122" s="121"/>
      <c r="G122" s="122"/>
      <c r="H122" s="118"/>
    </row>
    <row r="123" spans="1:8" s="76" customFormat="1" x14ac:dyDescent="0.2">
      <c r="A123" s="119" t="s">
        <v>314</v>
      </c>
      <c r="B123" s="120" t="s">
        <v>183</v>
      </c>
      <c r="C123" s="92">
        <v>1</v>
      </c>
      <c r="D123" s="91" t="s">
        <v>151</v>
      </c>
      <c r="E123" s="155"/>
      <c r="F123" s="155"/>
      <c r="G123" s="122">
        <f t="shared" ref="G123" si="37">SUM(E123,F123)*C123</f>
        <v>0</v>
      </c>
      <c r="H123" s="123">
        <f>SUM(G99:G123)</f>
        <v>0</v>
      </c>
    </row>
    <row r="124" spans="1:8" x14ac:dyDescent="0.2">
      <c r="A124" s="124">
        <v>16</v>
      </c>
      <c r="B124" s="125" t="s">
        <v>252</v>
      </c>
      <c r="C124" s="126"/>
      <c r="D124" s="92"/>
      <c r="E124" s="93"/>
      <c r="F124" s="93"/>
      <c r="G124" s="121"/>
      <c r="H124" s="118"/>
    </row>
    <row r="125" spans="1:8" s="76" customFormat="1" ht="25.5" x14ac:dyDescent="0.2">
      <c r="A125" s="119" t="s">
        <v>169</v>
      </c>
      <c r="B125" s="120" t="s">
        <v>268</v>
      </c>
      <c r="C125" s="92">
        <v>1</v>
      </c>
      <c r="D125" s="91" t="s">
        <v>57</v>
      </c>
      <c r="E125" s="155"/>
      <c r="F125" s="155"/>
      <c r="G125" s="122">
        <f>SUM(E125:F125)*C125</f>
        <v>0</v>
      </c>
      <c r="H125" s="123">
        <f>SUM(G125)</f>
        <v>0</v>
      </c>
    </row>
    <row r="126" spans="1:8" x14ac:dyDescent="0.2">
      <c r="A126" s="124">
        <v>17</v>
      </c>
      <c r="B126" s="125" t="s">
        <v>119</v>
      </c>
      <c r="C126" s="126"/>
      <c r="D126" s="92"/>
      <c r="E126" s="93"/>
      <c r="F126" s="93"/>
      <c r="G126" s="121"/>
      <c r="H126" s="118"/>
    </row>
    <row r="127" spans="1:8" s="76" customFormat="1" x14ac:dyDescent="0.2">
      <c r="A127" s="119" t="s">
        <v>315</v>
      </c>
      <c r="B127" s="120" t="s">
        <v>257</v>
      </c>
      <c r="C127" s="92">
        <v>100</v>
      </c>
      <c r="D127" s="91" t="s">
        <v>57</v>
      </c>
      <c r="E127" s="121" t="s">
        <v>113</v>
      </c>
      <c r="F127" s="155"/>
      <c r="G127" s="122">
        <f t="shared" ref="G127" si="38">SUM(E127:F127)*C127</f>
        <v>0</v>
      </c>
      <c r="H127" s="118"/>
    </row>
    <row r="128" spans="1:8" s="76" customFormat="1" ht="25.5" x14ac:dyDescent="0.2">
      <c r="A128" s="119" t="s">
        <v>316</v>
      </c>
      <c r="B128" s="120" t="s">
        <v>583</v>
      </c>
      <c r="C128" s="92">
        <v>10</v>
      </c>
      <c r="D128" s="91" t="s">
        <v>57</v>
      </c>
      <c r="E128" s="155"/>
      <c r="F128" s="155"/>
      <c r="G128" s="122">
        <f t="shared" ref="G128:G129" si="39">SUM(E128:F128)*C128</f>
        <v>0</v>
      </c>
      <c r="H128" s="118"/>
    </row>
    <row r="129" spans="1:8" s="76" customFormat="1" x14ac:dyDescent="0.2">
      <c r="A129" s="119" t="s">
        <v>317</v>
      </c>
      <c r="B129" s="120" t="s">
        <v>437</v>
      </c>
      <c r="C129" s="92">
        <v>1</v>
      </c>
      <c r="D129" s="91" t="s">
        <v>114</v>
      </c>
      <c r="E129" s="155"/>
      <c r="F129" s="155"/>
      <c r="G129" s="122">
        <f t="shared" si="39"/>
        <v>0</v>
      </c>
      <c r="H129" s="123">
        <f>SUM(G127:G129)</f>
        <v>0</v>
      </c>
    </row>
    <row r="130" spans="1:8" x14ac:dyDescent="0.2">
      <c r="A130" s="124">
        <v>18</v>
      </c>
      <c r="B130" s="125" t="s">
        <v>120</v>
      </c>
      <c r="C130" s="126"/>
      <c r="D130" s="92"/>
      <c r="E130" s="93"/>
      <c r="F130" s="93"/>
      <c r="G130" s="121"/>
      <c r="H130" s="118"/>
    </row>
    <row r="131" spans="1:8" s="76" customFormat="1" x14ac:dyDescent="0.2">
      <c r="A131" s="119" t="s">
        <v>318</v>
      </c>
      <c r="B131" s="120" t="s">
        <v>111</v>
      </c>
      <c r="C131" s="92">
        <v>100</v>
      </c>
      <c r="D131" s="91" t="s">
        <v>57</v>
      </c>
      <c r="E131" s="155"/>
      <c r="F131" s="155"/>
      <c r="G131" s="122">
        <f t="shared" ref="G131:G133" si="40">SUM(E131:F131)*C131</f>
        <v>0</v>
      </c>
      <c r="H131" s="118"/>
    </row>
    <row r="132" spans="1:8" s="76" customFormat="1" x14ac:dyDescent="0.2">
      <c r="A132" s="119" t="s">
        <v>319</v>
      </c>
      <c r="B132" s="120" t="s">
        <v>584</v>
      </c>
      <c r="C132" s="92">
        <v>40</v>
      </c>
      <c r="D132" s="91" t="s">
        <v>69</v>
      </c>
      <c r="E132" s="121" t="s">
        <v>113</v>
      </c>
      <c r="F132" s="155"/>
      <c r="G132" s="122">
        <f t="shared" si="40"/>
        <v>0</v>
      </c>
      <c r="H132" s="118"/>
    </row>
    <row r="133" spans="1:8" s="76" customFormat="1" x14ac:dyDescent="0.2">
      <c r="A133" s="119" t="s">
        <v>320</v>
      </c>
      <c r="B133" s="120" t="s">
        <v>258</v>
      </c>
      <c r="C133" s="92">
        <v>200</v>
      </c>
      <c r="D133" s="91" t="s">
        <v>57</v>
      </c>
      <c r="E133" s="155"/>
      <c r="F133" s="155"/>
      <c r="G133" s="122">
        <f t="shared" si="40"/>
        <v>0</v>
      </c>
      <c r="H133" s="118"/>
    </row>
    <row r="134" spans="1:8" s="76" customFormat="1" x14ac:dyDescent="0.2">
      <c r="A134" s="119" t="s">
        <v>585</v>
      </c>
      <c r="B134" s="120" t="s">
        <v>259</v>
      </c>
      <c r="C134" s="92">
        <v>200</v>
      </c>
      <c r="D134" s="91" t="s">
        <v>57</v>
      </c>
      <c r="E134" s="155"/>
      <c r="F134" s="155"/>
      <c r="G134" s="122">
        <f>SUM(E134:F134)*C134</f>
        <v>0</v>
      </c>
      <c r="H134" s="123">
        <f>SUM(G131:G134)</f>
        <v>0</v>
      </c>
    </row>
    <row r="135" spans="1:8" x14ac:dyDescent="0.2">
      <c r="A135" s="94"/>
      <c r="B135" s="234" t="s">
        <v>13</v>
      </c>
      <c r="C135" s="234"/>
      <c r="D135" s="235"/>
      <c r="E135" s="95">
        <f>SUMPRODUCT(E16:E134,$C16:$C134)</f>
        <v>0</v>
      </c>
      <c r="F135" s="96">
        <f>SUMPRODUCT(F16:F134,$C16:$C134)</f>
        <v>0</v>
      </c>
      <c r="G135" s="98">
        <f>SUM(E135:F135)</f>
        <v>0</v>
      </c>
      <c r="H135" s="133">
        <f>SUM(H16:H134)</f>
        <v>0</v>
      </c>
    </row>
    <row r="136" spans="1:8" x14ac:dyDescent="0.2">
      <c r="A136" s="80" t="s">
        <v>396</v>
      </c>
      <c r="B136" s="81" t="s">
        <v>11</v>
      </c>
      <c r="C136" s="82"/>
      <c r="D136" s="83"/>
      <c r="E136" s="84"/>
      <c r="F136" s="85"/>
      <c r="G136" s="86"/>
      <c r="H136" s="115"/>
    </row>
    <row r="137" spans="1:8" x14ac:dyDescent="0.2">
      <c r="A137" s="116">
        <v>1</v>
      </c>
      <c r="B137" s="117" t="s">
        <v>240</v>
      </c>
      <c r="C137" s="72"/>
      <c r="D137" s="73"/>
      <c r="E137" s="74"/>
      <c r="F137" s="74"/>
      <c r="G137" s="75"/>
      <c r="H137" s="118"/>
    </row>
    <row r="138" spans="1:8" s="76" customFormat="1" ht="51" x14ac:dyDescent="0.2">
      <c r="A138" s="119" t="s">
        <v>17</v>
      </c>
      <c r="B138" s="134" t="s">
        <v>599</v>
      </c>
      <c r="C138" s="92">
        <v>1</v>
      </c>
      <c r="D138" s="91" t="s">
        <v>114</v>
      </c>
      <c r="E138" s="155"/>
      <c r="F138" s="155"/>
      <c r="G138" s="93">
        <f t="shared" ref="G138:G142" si="41">SUM(E138:F138)*C138</f>
        <v>0</v>
      </c>
      <c r="H138" s="130"/>
    </row>
    <row r="139" spans="1:8" s="76" customFormat="1" ht="38.25" x14ac:dyDescent="0.2">
      <c r="A139" s="119" t="s">
        <v>18</v>
      </c>
      <c r="B139" s="134" t="s">
        <v>600</v>
      </c>
      <c r="C139" s="92">
        <v>2</v>
      </c>
      <c r="D139" s="91" t="s">
        <v>114</v>
      </c>
      <c r="E139" s="155"/>
      <c r="F139" s="155"/>
      <c r="G139" s="93">
        <f t="shared" si="41"/>
        <v>0</v>
      </c>
      <c r="H139" s="130"/>
    </row>
    <row r="140" spans="1:8" s="76" customFormat="1" ht="51" x14ac:dyDescent="0.2">
      <c r="A140" s="119" t="s">
        <v>62</v>
      </c>
      <c r="B140" s="134" t="s">
        <v>601</v>
      </c>
      <c r="C140" s="92">
        <v>1</v>
      </c>
      <c r="D140" s="91" t="s">
        <v>114</v>
      </c>
      <c r="E140" s="155"/>
      <c r="F140" s="155"/>
      <c r="G140" s="93">
        <f t="shared" si="41"/>
        <v>0</v>
      </c>
      <c r="H140" s="130"/>
    </row>
    <row r="141" spans="1:8" s="76" customFormat="1" ht="25.5" x14ac:dyDescent="0.2">
      <c r="A141" s="119" t="s">
        <v>63</v>
      </c>
      <c r="B141" s="134" t="s">
        <v>602</v>
      </c>
      <c r="C141" s="92">
        <v>1</v>
      </c>
      <c r="D141" s="91" t="s">
        <v>114</v>
      </c>
      <c r="E141" s="121" t="s">
        <v>149</v>
      </c>
      <c r="F141" s="155"/>
      <c r="G141" s="93">
        <f t="shared" si="41"/>
        <v>0</v>
      </c>
      <c r="H141" s="130"/>
    </row>
    <row r="142" spans="1:8" s="76" customFormat="1" ht="25.5" x14ac:dyDescent="0.2">
      <c r="A142" s="119" t="s">
        <v>64</v>
      </c>
      <c r="B142" s="134" t="s">
        <v>603</v>
      </c>
      <c r="C142" s="92">
        <v>1</v>
      </c>
      <c r="D142" s="91" t="s">
        <v>114</v>
      </c>
      <c r="E142" s="121" t="s">
        <v>149</v>
      </c>
      <c r="F142" s="155"/>
      <c r="G142" s="93">
        <f t="shared" si="41"/>
        <v>0</v>
      </c>
      <c r="H142" s="130"/>
    </row>
    <row r="143" spans="1:8" s="76" customFormat="1" ht="25.5" x14ac:dyDescent="0.2">
      <c r="A143" s="119" t="s">
        <v>65</v>
      </c>
      <c r="B143" s="134" t="s">
        <v>604</v>
      </c>
      <c r="C143" s="92">
        <v>2</v>
      </c>
      <c r="D143" s="91" t="s">
        <v>114</v>
      </c>
      <c r="E143" s="155"/>
      <c r="F143" s="155"/>
      <c r="G143" s="93">
        <f t="shared" ref="G143:G172" si="42">SUM(E143:F143)*C143</f>
        <v>0</v>
      </c>
      <c r="H143" s="130"/>
    </row>
    <row r="144" spans="1:8" s="76" customFormat="1" x14ac:dyDescent="0.2">
      <c r="A144" s="119" t="s">
        <v>66</v>
      </c>
      <c r="B144" s="134" t="s">
        <v>605</v>
      </c>
      <c r="C144" s="92">
        <v>16</v>
      </c>
      <c r="D144" s="91" t="s">
        <v>114</v>
      </c>
      <c r="E144" s="155"/>
      <c r="F144" s="155"/>
      <c r="G144" s="93">
        <f t="shared" si="42"/>
        <v>0</v>
      </c>
      <c r="H144" s="130"/>
    </row>
    <row r="145" spans="1:8" s="76" customFormat="1" x14ac:dyDescent="0.2">
      <c r="A145" s="119" t="s">
        <v>81</v>
      </c>
      <c r="B145" s="134" t="s">
        <v>606</v>
      </c>
      <c r="C145" s="92">
        <v>16</v>
      </c>
      <c r="D145" s="91" t="s">
        <v>69</v>
      </c>
      <c r="E145" s="155"/>
      <c r="F145" s="155"/>
      <c r="G145" s="93">
        <f t="shared" si="42"/>
        <v>0</v>
      </c>
      <c r="H145" s="130"/>
    </row>
    <row r="146" spans="1:8" s="76" customFormat="1" ht="25.5" x14ac:dyDescent="0.2">
      <c r="A146" s="119" t="s">
        <v>82</v>
      </c>
      <c r="B146" s="134" t="s">
        <v>242</v>
      </c>
      <c r="C146" s="92">
        <v>10</v>
      </c>
      <c r="D146" s="91" t="s">
        <v>108</v>
      </c>
      <c r="E146" s="155"/>
      <c r="F146" s="155"/>
      <c r="G146" s="93">
        <f t="shared" si="42"/>
        <v>0</v>
      </c>
      <c r="H146" s="130"/>
    </row>
    <row r="147" spans="1:8" s="76" customFormat="1" ht="25.5" x14ac:dyDescent="0.2">
      <c r="A147" s="119" t="s">
        <v>83</v>
      </c>
      <c r="B147" s="134" t="s">
        <v>607</v>
      </c>
      <c r="C147" s="92">
        <v>4</v>
      </c>
      <c r="D147" s="91" t="s">
        <v>114</v>
      </c>
      <c r="E147" s="155"/>
      <c r="F147" s="155"/>
      <c r="G147" s="93">
        <f t="shared" si="42"/>
        <v>0</v>
      </c>
      <c r="H147" s="130"/>
    </row>
    <row r="148" spans="1:8" s="76" customFormat="1" x14ac:dyDescent="0.2">
      <c r="A148" s="119" t="s">
        <v>84</v>
      </c>
      <c r="B148" s="134" t="s">
        <v>247</v>
      </c>
      <c r="C148" s="92">
        <v>8</v>
      </c>
      <c r="D148" s="91" t="s">
        <v>108</v>
      </c>
      <c r="E148" s="155"/>
      <c r="F148" s="155"/>
      <c r="G148" s="93">
        <f t="shared" si="42"/>
        <v>0</v>
      </c>
      <c r="H148" s="130"/>
    </row>
    <row r="149" spans="1:8" s="76" customFormat="1" ht="25.5" x14ac:dyDescent="0.2">
      <c r="A149" s="119" t="s">
        <v>85</v>
      </c>
      <c r="B149" s="134" t="s">
        <v>608</v>
      </c>
      <c r="C149" s="92">
        <v>2</v>
      </c>
      <c r="D149" s="91" t="s">
        <v>114</v>
      </c>
      <c r="E149" s="155"/>
      <c r="F149" s="155"/>
      <c r="G149" s="93">
        <f t="shared" si="42"/>
        <v>0</v>
      </c>
      <c r="H149" s="130"/>
    </row>
    <row r="150" spans="1:8" s="76" customFormat="1" ht="25.5" x14ac:dyDescent="0.2">
      <c r="A150" s="119" t="s">
        <v>86</v>
      </c>
      <c r="B150" s="134" t="s">
        <v>609</v>
      </c>
      <c r="C150" s="92">
        <v>1</v>
      </c>
      <c r="D150" s="91" t="s">
        <v>114</v>
      </c>
      <c r="E150" s="155"/>
      <c r="F150" s="155"/>
      <c r="G150" s="93">
        <f t="shared" si="42"/>
        <v>0</v>
      </c>
      <c r="H150" s="130"/>
    </row>
    <row r="151" spans="1:8" s="76" customFormat="1" ht="25.5" x14ac:dyDescent="0.2">
      <c r="A151" s="119" t="s">
        <v>87</v>
      </c>
      <c r="B151" s="134" t="s">
        <v>245</v>
      </c>
      <c r="C151" s="92">
        <v>4</v>
      </c>
      <c r="D151" s="91" t="s">
        <v>246</v>
      </c>
      <c r="E151" s="155"/>
      <c r="F151" s="155"/>
      <c r="G151" s="93">
        <f t="shared" si="42"/>
        <v>0</v>
      </c>
      <c r="H151" s="130"/>
    </row>
    <row r="152" spans="1:8" s="76" customFormat="1" ht="25.5" x14ac:dyDescent="0.2">
      <c r="A152" s="119" t="s">
        <v>88</v>
      </c>
      <c r="B152" s="134" t="s">
        <v>610</v>
      </c>
      <c r="C152" s="92">
        <v>1</v>
      </c>
      <c r="D152" s="91" t="s">
        <v>69</v>
      </c>
      <c r="E152" s="155"/>
      <c r="F152" s="155"/>
      <c r="G152" s="93">
        <f t="shared" si="42"/>
        <v>0</v>
      </c>
      <c r="H152" s="130"/>
    </row>
    <row r="153" spans="1:8" s="76" customFormat="1" x14ac:dyDescent="0.2">
      <c r="A153" s="119" t="s">
        <v>89</v>
      </c>
      <c r="B153" s="134" t="s">
        <v>394</v>
      </c>
      <c r="C153" s="92">
        <v>40</v>
      </c>
      <c r="D153" s="91" t="s">
        <v>69</v>
      </c>
      <c r="E153" s="155"/>
      <c r="F153" s="155"/>
      <c r="G153" s="93">
        <f t="shared" si="42"/>
        <v>0</v>
      </c>
      <c r="H153" s="130"/>
    </row>
    <row r="154" spans="1:8" s="76" customFormat="1" x14ac:dyDescent="0.2">
      <c r="A154" s="119" t="s">
        <v>199</v>
      </c>
      <c r="B154" s="134" t="s">
        <v>611</v>
      </c>
      <c r="C154" s="92">
        <v>4</v>
      </c>
      <c r="D154" s="91" t="s">
        <v>114</v>
      </c>
      <c r="E154" s="155"/>
      <c r="F154" s="155"/>
      <c r="G154" s="93">
        <f t="shared" si="42"/>
        <v>0</v>
      </c>
      <c r="H154" s="130"/>
    </row>
    <row r="155" spans="1:8" s="76" customFormat="1" ht="25.5" x14ac:dyDescent="0.2">
      <c r="A155" s="119" t="s">
        <v>200</v>
      </c>
      <c r="B155" s="134" t="s">
        <v>244</v>
      </c>
      <c r="C155" s="92">
        <v>4</v>
      </c>
      <c r="D155" s="91" t="s">
        <v>114</v>
      </c>
      <c r="E155" s="155"/>
      <c r="F155" s="155"/>
      <c r="G155" s="93">
        <f t="shared" si="42"/>
        <v>0</v>
      </c>
      <c r="H155" s="130"/>
    </row>
    <row r="156" spans="1:8" s="76" customFormat="1" x14ac:dyDescent="0.2">
      <c r="A156" s="119" t="s">
        <v>201</v>
      </c>
      <c r="B156" s="134" t="s">
        <v>243</v>
      </c>
      <c r="C156" s="92">
        <v>4</v>
      </c>
      <c r="D156" s="91" t="s">
        <v>114</v>
      </c>
      <c r="E156" s="155"/>
      <c r="F156" s="155"/>
      <c r="G156" s="93">
        <f t="shared" si="42"/>
        <v>0</v>
      </c>
      <c r="H156" s="130"/>
    </row>
    <row r="157" spans="1:8" s="76" customFormat="1" x14ac:dyDescent="0.2">
      <c r="A157" s="119" t="s">
        <v>326</v>
      </c>
      <c r="B157" s="134" t="s">
        <v>612</v>
      </c>
      <c r="C157" s="92">
        <v>4</v>
      </c>
      <c r="D157" s="91" t="s">
        <v>114</v>
      </c>
      <c r="E157" s="155"/>
      <c r="F157" s="155"/>
      <c r="G157" s="93">
        <f t="shared" si="42"/>
        <v>0</v>
      </c>
      <c r="H157" s="130"/>
    </row>
    <row r="158" spans="1:8" s="76" customFormat="1" x14ac:dyDescent="0.2">
      <c r="A158" s="119" t="s">
        <v>327</v>
      </c>
      <c r="B158" s="134" t="s">
        <v>613</v>
      </c>
      <c r="C158" s="92">
        <v>4</v>
      </c>
      <c r="D158" s="91" t="s">
        <v>114</v>
      </c>
      <c r="E158" s="155"/>
      <c r="F158" s="155"/>
      <c r="G158" s="93">
        <f t="shared" si="42"/>
        <v>0</v>
      </c>
      <c r="H158" s="130"/>
    </row>
    <row r="159" spans="1:8" s="76" customFormat="1" ht="25.5" x14ac:dyDescent="0.2">
      <c r="A159" s="119" t="s">
        <v>328</v>
      </c>
      <c r="B159" s="134" t="s">
        <v>614</v>
      </c>
      <c r="C159" s="92">
        <v>1</v>
      </c>
      <c r="D159" s="91" t="s">
        <v>241</v>
      </c>
      <c r="E159" s="155"/>
      <c r="F159" s="155"/>
      <c r="G159" s="93">
        <f t="shared" si="42"/>
        <v>0</v>
      </c>
      <c r="H159" s="130"/>
    </row>
    <row r="160" spans="1:8" s="76" customFormat="1" ht="25.5" x14ac:dyDescent="0.2">
      <c r="A160" s="119" t="s">
        <v>329</v>
      </c>
      <c r="B160" s="134" t="s">
        <v>615</v>
      </c>
      <c r="C160" s="92">
        <v>15</v>
      </c>
      <c r="D160" s="91" t="s">
        <v>69</v>
      </c>
      <c r="E160" s="155"/>
      <c r="F160" s="155"/>
      <c r="G160" s="93">
        <f t="shared" si="42"/>
        <v>0</v>
      </c>
      <c r="H160" s="130"/>
    </row>
    <row r="161" spans="1:8" s="76" customFormat="1" ht="25.5" x14ac:dyDescent="0.2">
      <c r="A161" s="119" t="s">
        <v>330</v>
      </c>
      <c r="B161" s="134" t="s">
        <v>616</v>
      </c>
      <c r="C161" s="92">
        <v>15</v>
      </c>
      <c r="D161" s="91" t="s">
        <v>69</v>
      </c>
      <c r="E161" s="155"/>
      <c r="F161" s="155"/>
      <c r="G161" s="93">
        <f t="shared" si="42"/>
        <v>0</v>
      </c>
      <c r="H161" s="130"/>
    </row>
    <row r="162" spans="1:8" s="76" customFormat="1" ht="25.5" x14ac:dyDescent="0.2">
      <c r="A162" s="119" t="s">
        <v>331</v>
      </c>
      <c r="B162" s="134" t="s">
        <v>617</v>
      </c>
      <c r="C162" s="92">
        <v>40</v>
      </c>
      <c r="D162" s="91" t="s">
        <v>69</v>
      </c>
      <c r="E162" s="155"/>
      <c r="F162" s="155"/>
      <c r="G162" s="93">
        <f t="shared" si="42"/>
        <v>0</v>
      </c>
      <c r="H162" s="130"/>
    </row>
    <row r="163" spans="1:8" s="76" customFormat="1" ht="25.5" x14ac:dyDescent="0.2">
      <c r="A163" s="119" t="s">
        <v>332</v>
      </c>
      <c r="B163" s="134" t="s">
        <v>618</v>
      </c>
      <c r="C163" s="92">
        <v>40</v>
      </c>
      <c r="D163" s="91" t="s">
        <v>69</v>
      </c>
      <c r="E163" s="155"/>
      <c r="F163" s="155"/>
      <c r="G163" s="93">
        <f t="shared" si="42"/>
        <v>0</v>
      </c>
      <c r="H163" s="130"/>
    </row>
    <row r="164" spans="1:8" s="76" customFormat="1" ht="25.5" x14ac:dyDescent="0.2">
      <c r="A164" s="119" t="s">
        <v>334</v>
      </c>
      <c r="B164" s="134" t="s">
        <v>619</v>
      </c>
      <c r="C164" s="92">
        <v>15</v>
      </c>
      <c r="D164" s="91" t="s">
        <v>69</v>
      </c>
      <c r="E164" s="155"/>
      <c r="F164" s="155"/>
      <c r="G164" s="93">
        <f t="shared" si="42"/>
        <v>0</v>
      </c>
      <c r="H164" s="130"/>
    </row>
    <row r="165" spans="1:8" s="76" customFormat="1" ht="25.5" x14ac:dyDescent="0.2">
      <c r="A165" s="119" t="s">
        <v>336</v>
      </c>
      <c r="B165" s="134" t="s">
        <v>620</v>
      </c>
      <c r="C165" s="92">
        <v>15</v>
      </c>
      <c r="D165" s="91" t="s">
        <v>69</v>
      </c>
      <c r="E165" s="155"/>
      <c r="F165" s="155"/>
      <c r="G165" s="93">
        <f t="shared" si="42"/>
        <v>0</v>
      </c>
      <c r="H165" s="130"/>
    </row>
    <row r="166" spans="1:8" s="76" customFormat="1" ht="25.5" x14ac:dyDescent="0.2">
      <c r="A166" s="119" t="s">
        <v>338</v>
      </c>
      <c r="B166" s="134" t="s">
        <v>621</v>
      </c>
      <c r="C166" s="92">
        <v>40</v>
      </c>
      <c r="D166" s="91" t="s">
        <v>69</v>
      </c>
      <c r="E166" s="155"/>
      <c r="F166" s="155"/>
      <c r="G166" s="93">
        <f t="shared" si="42"/>
        <v>0</v>
      </c>
      <c r="H166" s="130"/>
    </row>
    <row r="167" spans="1:8" s="76" customFormat="1" ht="25.5" x14ac:dyDescent="0.2">
      <c r="A167" s="119" t="s">
        <v>340</v>
      </c>
      <c r="B167" s="134" t="s">
        <v>622</v>
      </c>
      <c r="C167" s="92">
        <v>40</v>
      </c>
      <c r="D167" s="91" t="s">
        <v>69</v>
      </c>
      <c r="E167" s="155"/>
      <c r="F167" s="155"/>
      <c r="G167" s="93">
        <f t="shared" si="42"/>
        <v>0</v>
      </c>
      <c r="H167" s="130"/>
    </row>
    <row r="168" spans="1:8" s="76" customFormat="1" ht="127.5" x14ac:dyDescent="0.2">
      <c r="A168" s="119" t="s">
        <v>342</v>
      </c>
      <c r="B168" s="134" t="s">
        <v>627</v>
      </c>
      <c r="C168" s="92">
        <v>2</v>
      </c>
      <c r="D168" s="91" t="s">
        <v>114</v>
      </c>
      <c r="E168" s="155"/>
      <c r="F168" s="155"/>
      <c r="G168" s="93">
        <f t="shared" si="42"/>
        <v>0</v>
      </c>
      <c r="H168" s="130"/>
    </row>
    <row r="169" spans="1:8" s="76" customFormat="1" ht="25.5" x14ac:dyDescent="0.2">
      <c r="A169" s="119" t="s">
        <v>344</v>
      </c>
      <c r="B169" s="134" t="s">
        <v>623</v>
      </c>
      <c r="C169" s="92">
        <v>2</v>
      </c>
      <c r="D169" s="91" t="s">
        <v>114</v>
      </c>
      <c r="E169" s="155"/>
      <c r="F169" s="155"/>
      <c r="G169" s="93">
        <f t="shared" si="42"/>
        <v>0</v>
      </c>
      <c r="H169" s="130"/>
    </row>
    <row r="170" spans="1:8" s="76" customFormat="1" ht="25.5" x14ac:dyDescent="0.2">
      <c r="A170" s="119" t="s">
        <v>346</v>
      </c>
      <c r="B170" s="134" t="s">
        <v>624</v>
      </c>
      <c r="C170" s="92">
        <v>3</v>
      </c>
      <c r="D170" s="91" t="s">
        <v>114</v>
      </c>
      <c r="E170" s="155"/>
      <c r="F170" s="155"/>
      <c r="G170" s="93">
        <f t="shared" si="42"/>
        <v>0</v>
      </c>
      <c r="H170" s="130"/>
    </row>
    <row r="171" spans="1:8" s="76" customFormat="1" ht="25.5" x14ac:dyDescent="0.2">
      <c r="A171" s="119" t="s">
        <v>348</v>
      </c>
      <c r="B171" s="134" t="s">
        <v>625</v>
      </c>
      <c r="C171" s="92">
        <v>1</v>
      </c>
      <c r="D171" s="91" t="s">
        <v>114</v>
      </c>
      <c r="E171" s="121" t="s">
        <v>149</v>
      </c>
      <c r="F171" s="155"/>
      <c r="G171" s="93">
        <f t="shared" si="42"/>
        <v>0</v>
      </c>
      <c r="H171" s="130"/>
    </row>
    <row r="172" spans="1:8" s="76" customFormat="1" ht="25.5" x14ac:dyDescent="0.2">
      <c r="A172" s="119" t="s">
        <v>350</v>
      </c>
      <c r="B172" s="134" t="s">
        <v>626</v>
      </c>
      <c r="C172" s="92">
        <v>1</v>
      </c>
      <c r="D172" s="91" t="s">
        <v>114</v>
      </c>
      <c r="E172" s="155"/>
      <c r="F172" s="155"/>
      <c r="G172" s="93">
        <f t="shared" si="42"/>
        <v>0</v>
      </c>
      <c r="H172" s="135">
        <f>SUM(G138:G172)</f>
        <v>0</v>
      </c>
    </row>
    <row r="173" spans="1:8" x14ac:dyDescent="0.2">
      <c r="A173" s="94"/>
      <c r="B173" s="234" t="s">
        <v>14</v>
      </c>
      <c r="C173" s="234"/>
      <c r="D173" s="235"/>
      <c r="E173" s="95">
        <f>SUMPRODUCT(C138:C172,E138:E172)</f>
        <v>0</v>
      </c>
      <c r="F173" s="96">
        <f>SUMPRODUCT(C138:C172,F138:F172)</f>
        <v>0</v>
      </c>
      <c r="G173" s="98">
        <f>E173+F173</f>
        <v>0</v>
      </c>
      <c r="H173" s="130"/>
    </row>
    <row r="174" spans="1:8" s="76" customFormat="1" x14ac:dyDescent="0.2">
      <c r="A174" s="80" t="s">
        <v>12</v>
      </c>
      <c r="B174" s="88" t="s">
        <v>322</v>
      </c>
      <c r="C174" s="89"/>
      <c r="D174" s="89"/>
      <c r="E174" s="89"/>
      <c r="F174" s="89"/>
      <c r="G174" s="90"/>
      <c r="H174" s="136"/>
    </row>
    <row r="175" spans="1:8" s="76" customFormat="1" x14ac:dyDescent="0.2">
      <c r="A175" s="124">
        <v>1</v>
      </c>
      <c r="B175" s="137" t="s">
        <v>323</v>
      </c>
      <c r="C175" s="91"/>
      <c r="D175" s="92"/>
      <c r="E175" s="93"/>
      <c r="F175" s="93"/>
      <c r="G175" s="93"/>
      <c r="H175" s="130"/>
    </row>
    <row r="176" spans="1:8" s="76" customFormat="1" ht="38.25" x14ac:dyDescent="0.2">
      <c r="A176" s="119" t="s">
        <v>17</v>
      </c>
      <c r="B176" s="134" t="s">
        <v>629</v>
      </c>
      <c r="C176" s="92">
        <v>31</v>
      </c>
      <c r="D176" s="91" t="s">
        <v>114</v>
      </c>
      <c r="E176" s="155"/>
      <c r="F176" s="155"/>
      <c r="G176" s="93">
        <f t="shared" ref="G176" si="43">SUMPRODUCT(E176:F176)*C176</f>
        <v>0</v>
      </c>
      <c r="H176" s="130"/>
    </row>
    <row r="177" spans="1:8" s="76" customFormat="1" ht="38.25" x14ac:dyDescent="0.2">
      <c r="A177" s="119" t="s">
        <v>18</v>
      </c>
      <c r="B177" s="134" t="s">
        <v>630</v>
      </c>
      <c r="C177" s="126">
        <v>10</v>
      </c>
      <c r="D177" s="92" t="s">
        <v>114</v>
      </c>
      <c r="E177" s="155"/>
      <c r="F177" s="155"/>
      <c r="G177" s="122">
        <f t="shared" ref="G177" si="44">SUM(E177:F177)*C177</f>
        <v>0</v>
      </c>
      <c r="H177" s="138"/>
    </row>
    <row r="178" spans="1:8" s="76" customFormat="1" ht="28.5" customHeight="1" x14ac:dyDescent="0.2">
      <c r="A178" s="119" t="s">
        <v>62</v>
      </c>
      <c r="B178" s="134" t="s">
        <v>454</v>
      </c>
      <c r="C178" s="92">
        <v>2</v>
      </c>
      <c r="D178" s="91" t="s">
        <v>114</v>
      </c>
      <c r="E178" s="155"/>
      <c r="F178" s="155"/>
      <c r="G178" s="93">
        <f t="shared" ref="G178" si="45">SUM(E178:F178)*C178</f>
        <v>0</v>
      </c>
      <c r="H178" s="130"/>
    </row>
    <row r="179" spans="1:8" s="76" customFormat="1" ht="25.5" x14ac:dyDescent="0.2">
      <c r="A179" s="119" t="s">
        <v>63</v>
      </c>
      <c r="B179" s="134" t="s">
        <v>628</v>
      </c>
      <c r="C179" s="92">
        <v>3</v>
      </c>
      <c r="D179" s="91" t="s">
        <v>114</v>
      </c>
      <c r="E179" s="155"/>
      <c r="F179" s="155"/>
      <c r="G179" s="93">
        <f>SUM(E179,F179)*C179</f>
        <v>0</v>
      </c>
      <c r="H179" s="130"/>
    </row>
    <row r="180" spans="1:8" s="76" customFormat="1" ht="25.5" x14ac:dyDescent="0.2">
      <c r="A180" s="119" t="s">
        <v>64</v>
      </c>
      <c r="B180" s="134" t="s">
        <v>211</v>
      </c>
      <c r="C180" s="92">
        <v>2</v>
      </c>
      <c r="D180" s="91" t="s">
        <v>114</v>
      </c>
      <c r="E180" s="155"/>
      <c r="F180" s="155"/>
      <c r="G180" s="93">
        <f t="shared" ref="G180" si="46">SUM(E180:F180)*C180</f>
        <v>0</v>
      </c>
      <c r="H180" s="130"/>
    </row>
    <row r="181" spans="1:8" s="76" customFormat="1" ht="25.5" x14ac:dyDescent="0.2">
      <c r="A181" s="119" t="s">
        <v>65</v>
      </c>
      <c r="B181" s="134" t="s">
        <v>455</v>
      </c>
      <c r="C181" s="92">
        <v>30</v>
      </c>
      <c r="D181" s="91" t="s">
        <v>114</v>
      </c>
      <c r="E181" s="121" t="s">
        <v>149</v>
      </c>
      <c r="F181" s="155"/>
      <c r="G181" s="93">
        <f t="shared" ref="G181:G186" si="47">SUM(E181:F181)*C181</f>
        <v>0</v>
      </c>
      <c r="H181" s="130"/>
    </row>
    <row r="182" spans="1:8" s="76" customFormat="1" ht="30" customHeight="1" x14ac:dyDescent="0.2">
      <c r="A182" s="119" t="s">
        <v>66</v>
      </c>
      <c r="B182" s="134" t="s">
        <v>456</v>
      </c>
      <c r="C182" s="92">
        <v>3</v>
      </c>
      <c r="D182" s="91" t="s">
        <v>114</v>
      </c>
      <c r="E182" s="121" t="s">
        <v>149</v>
      </c>
      <c r="F182" s="155"/>
      <c r="G182" s="93">
        <f t="shared" si="47"/>
        <v>0</v>
      </c>
      <c r="H182" s="130"/>
    </row>
    <row r="183" spans="1:8" s="76" customFormat="1" ht="30" customHeight="1" x14ac:dyDescent="0.2">
      <c r="A183" s="119" t="s">
        <v>81</v>
      </c>
      <c r="B183" s="134" t="s">
        <v>203</v>
      </c>
      <c r="C183" s="92">
        <v>1000</v>
      </c>
      <c r="D183" s="91" t="s">
        <v>69</v>
      </c>
      <c r="E183" s="155"/>
      <c r="F183" s="155"/>
      <c r="G183" s="93">
        <f t="shared" si="47"/>
        <v>0</v>
      </c>
      <c r="H183" s="130"/>
    </row>
    <row r="184" spans="1:8" s="76" customFormat="1" ht="25.5" x14ac:dyDescent="0.2">
      <c r="A184" s="119" t="s">
        <v>82</v>
      </c>
      <c r="B184" s="134" t="s">
        <v>631</v>
      </c>
      <c r="C184" s="92">
        <v>150</v>
      </c>
      <c r="D184" s="91" t="s">
        <v>69</v>
      </c>
      <c r="E184" s="155"/>
      <c r="F184" s="155"/>
      <c r="G184" s="93">
        <f t="shared" si="47"/>
        <v>0</v>
      </c>
      <c r="H184" s="130"/>
    </row>
    <row r="185" spans="1:8" s="76" customFormat="1" ht="15" customHeight="1" x14ac:dyDescent="0.2">
      <c r="A185" s="119" t="s">
        <v>83</v>
      </c>
      <c r="B185" s="134" t="s">
        <v>632</v>
      </c>
      <c r="C185" s="92">
        <v>8</v>
      </c>
      <c r="D185" s="91" t="s">
        <v>69</v>
      </c>
      <c r="E185" s="155"/>
      <c r="F185" s="155"/>
      <c r="G185" s="93">
        <f t="shared" si="47"/>
        <v>0</v>
      </c>
      <c r="H185" s="130"/>
    </row>
    <row r="186" spans="1:8" s="76" customFormat="1" ht="25.5" x14ac:dyDescent="0.2">
      <c r="A186" s="119" t="s">
        <v>84</v>
      </c>
      <c r="B186" s="134" t="s">
        <v>633</v>
      </c>
      <c r="C186" s="92">
        <v>4</v>
      </c>
      <c r="D186" s="91" t="s">
        <v>114</v>
      </c>
      <c r="E186" s="155"/>
      <c r="F186" s="155"/>
      <c r="G186" s="93">
        <f t="shared" si="47"/>
        <v>0</v>
      </c>
      <c r="H186" s="130"/>
    </row>
    <row r="187" spans="1:8" s="76" customFormat="1" x14ac:dyDescent="0.2">
      <c r="A187" s="119" t="s">
        <v>85</v>
      </c>
      <c r="B187" s="134" t="s">
        <v>634</v>
      </c>
      <c r="C187" s="92">
        <v>3</v>
      </c>
      <c r="D187" s="91" t="s">
        <v>114</v>
      </c>
      <c r="E187" s="155"/>
      <c r="F187" s="155"/>
      <c r="G187" s="93">
        <f t="shared" ref="G187:G189" si="48">SUM(E187:F187)*C187</f>
        <v>0</v>
      </c>
      <c r="H187" s="130"/>
    </row>
    <row r="188" spans="1:8" s="76" customFormat="1" x14ac:dyDescent="0.2">
      <c r="A188" s="119" t="s">
        <v>86</v>
      </c>
      <c r="B188" s="134" t="s">
        <v>635</v>
      </c>
      <c r="C188" s="92">
        <v>3</v>
      </c>
      <c r="D188" s="91" t="s">
        <v>114</v>
      </c>
      <c r="E188" s="155"/>
      <c r="F188" s="155"/>
      <c r="G188" s="93">
        <f t="shared" si="48"/>
        <v>0</v>
      </c>
      <c r="H188" s="130"/>
    </row>
    <row r="189" spans="1:8" x14ac:dyDescent="0.2">
      <c r="A189" s="119" t="s">
        <v>87</v>
      </c>
      <c r="B189" s="134" t="s">
        <v>202</v>
      </c>
      <c r="C189" s="92">
        <v>20</v>
      </c>
      <c r="D189" s="91" t="s">
        <v>114</v>
      </c>
      <c r="E189" s="155"/>
      <c r="F189" s="121" t="s">
        <v>149</v>
      </c>
      <c r="G189" s="93">
        <f t="shared" si="48"/>
        <v>0</v>
      </c>
      <c r="H189" s="130"/>
    </row>
    <row r="190" spans="1:8" ht="30" customHeight="1" x14ac:dyDescent="0.2">
      <c r="A190" s="119" t="s">
        <v>88</v>
      </c>
      <c r="B190" s="134" t="s">
        <v>325</v>
      </c>
      <c r="C190" s="92">
        <v>30</v>
      </c>
      <c r="D190" s="91" t="s">
        <v>114</v>
      </c>
      <c r="E190" s="121" t="s">
        <v>149</v>
      </c>
      <c r="F190" s="155"/>
      <c r="G190" s="93">
        <f t="shared" ref="G190:G222" si="49">SUM(E190:F190)*C190</f>
        <v>0</v>
      </c>
      <c r="H190" s="130"/>
    </row>
    <row r="191" spans="1:8" ht="15" customHeight="1" x14ac:dyDescent="0.2">
      <c r="A191" s="119" t="s">
        <v>89</v>
      </c>
      <c r="B191" s="139" t="s">
        <v>457</v>
      </c>
      <c r="C191" s="92">
        <v>34</v>
      </c>
      <c r="D191" s="91" t="s">
        <v>69</v>
      </c>
      <c r="E191" s="155"/>
      <c r="F191" s="155"/>
      <c r="G191" s="93">
        <f t="shared" si="49"/>
        <v>0</v>
      </c>
      <c r="H191" s="130"/>
    </row>
    <row r="192" spans="1:8" ht="15" customHeight="1" x14ac:dyDescent="0.2">
      <c r="A192" s="119" t="s">
        <v>199</v>
      </c>
      <c r="B192" s="134" t="s">
        <v>458</v>
      </c>
      <c r="C192" s="92">
        <v>34</v>
      </c>
      <c r="D192" s="91" t="s">
        <v>69</v>
      </c>
      <c r="E192" s="155"/>
      <c r="F192" s="155"/>
      <c r="G192" s="93">
        <f t="shared" si="49"/>
        <v>0</v>
      </c>
      <c r="H192" s="130"/>
    </row>
    <row r="193" spans="1:8" ht="15" customHeight="1" x14ac:dyDescent="0.2">
      <c r="A193" s="119" t="s">
        <v>200</v>
      </c>
      <c r="B193" s="134" t="s">
        <v>459</v>
      </c>
      <c r="C193" s="92">
        <v>34</v>
      </c>
      <c r="D193" s="91" t="s">
        <v>69</v>
      </c>
      <c r="E193" s="155"/>
      <c r="F193" s="155"/>
      <c r="G193" s="93">
        <f t="shared" si="49"/>
        <v>0</v>
      </c>
      <c r="H193" s="130"/>
    </row>
    <row r="194" spans="1:8" ht="15" customHeight="1" x14ac:dyDescent="0.2">
      <c r="A194" s="119" t="s">
        <v>201</v>
      </c>
      <c r="B194" s="134" t="s">
        <v>460</v>
      </c>
      <c r="C194" s="92">
        <v>23</v>
      </c>
      <c r="D194" s="91" t="s">
        <v>114</v>
      </c>
      <c r="E194" s="155"/>
      <c r="F194" s="155"/>
      <c r="G194" s="93">
        <f t="shared" si="49"/>
        <v>0</v>
      </c>
      <c r="H194" s="130"/>
    </row>
    <row r="195" spans="1:8" ht="15" customHeight="1" x14ac:dyDescent="0.2">
      <c r="A195" s="119" t="s">
        <v>326</v>
      </c>
      <c r="B195" s="134" t="s">
        <v>636</v>
      </c>
      <c r="C195" s="92">
        <v>2</v>
      </c>
      <c r="D195" s="91" t="s">
        <v>114</v>
      </c>
      <c r="E195" s="155"/>
      <c r="F195" s="155"/>
      <c r="G195" s="93">
        <f t="shared" si="49"/>
        <v>0</v>
      </c>
      <c r="H195" s="130"/>
    </row>
    <row r="196" spans="1:8" ht="15" customHeight="1" x14ac:dyDescent="0.2">
      <c r="A196" s="119" t="s">
        <v>327</v>
      </c>
      <c r="B196" s="134" t="s">
        <v>461</v>
      </c>
      <c r="C196" s="92">
        <v>13</v>
      </c>
      <c r="D196" s="91" t="s">
        <v>114</v>
      </c>
      <c r="E196" s="155"/>
      <c r="F196" s="155"/>
      <c r="G196" s="93">
        <f t="shared" si="49"/>
        <v>0</v>
      </c>
      <c r="H196" s="130"/>
    </row>
    <row r="197" spans="1:8" ht="15" customHeight="1" x14ac:dyDescent="0.2">
      <c r="A197" s="119" t="s">
        <v>328</v>
      </c>
      <c r="B197" s="134" t="s">
        <v>462</v>
      </c>
      <c r="C197" s="92">
        <v>4</v>
      </c>
      <c r="D197" s="91" t="s">
        <v>114</v>
      </c>
      <c r="E197" s="155"/>
      <c r="F197" s="155"/>
      <c r="G197" s="93">
        <f t="shared" si="49"/>
        <v>0</v>
      </c>
      <c r="H197" s="130"/>
    </row>
    <row r="198" spans="1:8" x14ac:dyDescent="0.2">
      <c r="A198" s="119" t="s">
        <v>329</v>
      </c>
      <c r="B198" s="134" t="s">
        <v>333</v>
      </c>
      <c r="C198" s="92">
        <v>10</v>
      </c>
      <c r="D198" s="91" t="s">
        <v>114</v>
      </c>
      <c r="E198" s="155"/>
      <c r="F198" s="155"/>
      <c r="G198" s="93">
        <f t="shared" si="49"/>
        <v>0</v>
      </c>
      <c r="H198" s="130"/>
    </row>
    <row r="199" spans="1:8" x14ac:dyDescent="0.2">
      <c r="A199" s="119" t="s">
        <v>330</v>
      </c>
      <c r="B199" s="134" t="s">
        <v>335</v>
      </c>
      <c r="C199" s="92">
        <v>15</v>
      </c>
      <c r="D199" s="91" t="s">
        <v>114</v>
      </c>
      <c r="E199" s="155"/>
      <c r="F199" s="155"/>
      <c r="G199" s="93">
        <f t="shared" si="49"/>
        <v>0</v>
      </c>
      <c r="H199" s="130"/>
    </row>
    <row r="200" spans="1:8" x14ac:dyDescent="0.2">
      <c r="A200" s="119" t="s">
        <v>331</v>
      </c>
      <c r="B200" s="139" t="s">
        <v>463</v>
      </c>
      <c r="C200" s="92">
        <v>36</v>
      </c>
      <c r="D200" s="91" t="s">
        <v>69</v>
      </c>
      <c r="E200" s="155"/>
      <c r="F200" s="155"/>
      <c r="G200" s="93">
        <f t="shared" si="49"/>
        <v>0</v>
      </c>
      <c r="H200" s="130"/>
    </row>
    <row r="201" spans="1:8" x14ac:dyDescent="0.2">
      <c r="A201" s="119" t="s">
        <v>332</v>
      </c>
      <c r="B201" s="134" t="s">
        <v>464</v>
      </c>
      <c r="C201" s="92">
        <v>36</v>
      </c>
      <c r="D201" s="91" t="s">
        <v>69</v>
      </c>
      <c r="E201" s="155"/>
      <c r="F201" s="155"/>
      <c r="G201" s="93">
        <f t="shared" si="49"/>
        <v>0</v>
      </c>
      <c r="H201" s="130"/>
    </row>
    <row r="202" spans="1:8" x14ac:dyDescent="0.2">
      <c r="A202" s="119" t="s">
        <v>334</v>
      </c>
      <c r="B202" s="134" t="s">
        <v>465</v>
      </c>
      <c r="C202" s="92">
        <v>36</v>
      </c>
      <c r="D202" s="91" t="s">
        <v>69</v>
      </c>
      <c r="E202" s="155"/>
      <c r="F202" s="155"/>
      <c r="G202" s="93">
        <f t="shared" si="49"/>
        <v>0</v>
      </c>
      <c r="H202" s="130"/>
    </row>
    <row r="203" spans="1:8" x14ac:dyDescent="0.2">
      <c r="A203" s="119" t="s">
        <v>336</v>
      </c>
      <c r="B203" s="134" t="s">
        <v>466</v>
      </c>
      <c r="C203" s="92">
        <v>23</v>
      </c>
      <c r="D203" s="91" t="s">
        <v>114</v>
      </c>
      <c r="E203" s="155"/>
      <c r="F203" s="155"/>
      <c r="G203" s="93">
        <f t="shared" si="49"/>
        <v>0</v>
      </c>
      <c r="H203" s="130"/>
    </row>
    <row r="204" spans="1:8" x14ac:dyDescent="0.2">
      <c r="A204" s="119" t="s">
        <v>338</v>
      </c>
      <c r="B204" s="134" t="s">
        <v>637</v>
      </c>
      <c r="C204" s="92">
        <v>2</v>
      </c>
      <c r="D204" s="91" t="s">
        <v>114</v>
      </c>
      <c r="E204" s="155"/>
      <c r="F204" s="155"/>
      <c r="G204" s="93">
        <f t="shared" si="49"/>
        <v>0</v>
      </c>
      <c r="H204" s="130"/>
    </row>
    <row r="205" spans="1:8" x14ac:dyDescent="0.2">
      <c r="A205" s="119" t="s">
        <v>340</v>
      </c>
      <c r="B205" s="134" t="s">
        <v>467</v>
      </c>
      <c r="C205" s="92">
        <v>13</v>
      </c>
      <c r="D205" s="91" t="s">
        <v>114</v>
      </c>
      <c r="E205" s="155"/>
      <c r="F205" s="155"/>
      <c r="G205" s="93">
        <f t="shared" si="49"/>
        <v>0</v>
      </c>
      <c r="H205" s="130"/>
    </row>
    <row r="206" spans="1:8" x14ac:dyDescent="0.2">
      <c r="A206" s="119" t="s">
        <v>342</v>
      </c>
      <c r="B206" s="134" t="s">
        <v>468</v>
      </c>
      <c r="C206" s="92">
        <v>4</v>
      </c>
      <c r="D206" s="91" t="s">
        <v>114</v>
      </c>
      <c r="E206" s="155"/>
      <c r="F206" s="155"/>
      <c r="G206" s="93">
        <f t="shared" si="49"/>
        <v>0</v>
      </c>
      <c r="H206" s="130"/>
    </row>
    <row r="207" spans="1:8" s="76" customFormat="1" x14ac:dyDescent="0.2">
      <c r="A207" s="119" t="s">
        <v>344</v>
      </c>
      <c r="B207" s="134" t="s">
        <v>333</v>
      </c>
      <c r="C207" s="92">
        <v>10</v>
      </c>
      <c r="D207" s="91" t="s">
        <v>114</v>
      </c>
      <c r="E207" s="155"/>
      <c r="F207" s="155"/>
      <c r="G207" s="93">
        <f t="shared" si="49"/>
        <v>0</v>
      </c>
      <c r="H207" s="130"/>
    </row>
    <row r="208" spans="1:8" s="76" customFormat="1" x14ac:dyDescent="0.2">
      <c r="A208" s="119" t="s">
        <v>346</v>
      </c>
      <c r="B208" s="134" t="s">
        <v>335</v>
      </c>
      <c r="C208" s="92">
        <v>15</v>
      </c>
      <c r="D208" s="91" t="s">
        <v>114</v>
      </c>
      <c r="E208" s="155"/>
      <c r="F208" s="155"/>
      <c r="G208" s="93">
        <f t="shared" si="49"/>
        <v>0</v>
      </c>
      <c r="H208" s="130"/>
    </row>
    <row r="209" spans="1:8" s="76" customFormat="1" x14ac:dyDescent="0.2">
      <c r="A209" s="119" t="s">
        <v>348</v>
      </c>
      <c r="B209" s="134" t="s">
        <v>337</v>
      </c>
      <c r="C209" s="92">
        <v>40</v>
      </c>
      <c r="D209" s="91" t="s">
        <v>69</v>
      </c>
      <c r="E209" s="155"/>
      <c r="F209" s="155"/>
      <c r="G209" s="93">
        <f t="shared" si="49"/>
        <v>0</v>
      </c>
      <c r="H209" s="130"/>
    </row>
    <row r="210" spans="1:8" s="76" customFormat="1" x14ac:dyDescent="0.2">
      <c r="A210" s="119" t="s">
        <v>350</v>
      </c>
      <c r="B210" s="134" t="s">
        <v>339</v>
      </c>
      <c r="C210" s="92">
        <v>3</v>
      </c>
      <c r="D210" s="91" t="s">
        <v>114</v>
      </c>
      <c r="E210" s="155"/>
      <c r="F210" s="155"/>
      <c r="G210" s="93">
        <f t="shared" si="49"/>
        <v>0</v>
      </c>
      <c r="H210" s="130"/>
    </row>
    <row r="211" spans="1:8" s="76" customFormat="1" ht="27.75" customHeight="1" x14ac:dyDescent="0.2">
      <c r="A211" s="119" t="s">
        <v>352</v>
      </c>
      <c r="B211" s="134" t="s">
        <v>341</v>
      </c>
      <c r="C211" s="92">
        <v>8</v>
      </c>
      <c r="D211" s="91" t="s">
        <v>114</v>
      </c>
      <c r="E211" s="155"/>
      <c r="F211" s="155"/>
      <c r="G211" s="93">
        <f t="shared" si="49"/>
        <v>0</v>
      </c>
      <c r="H211" s="130"/>
    </row>
    <row r="212" spans="1:8" s="76" customFormat="1" x14ac:dyDescent="0.2">
      <c r="A212" s="119" t="s">
        <v>353</v>
      </c>
      <c r="B212" s="134" t="s">
        <v>343</v>
      </c>
      <c r="C212" s="92">
        <v>16</v>
      </c>
      <c r="D212" s="91" t="s">
        <v>114</v>
      </c>
      <c r="E212" s="155"/>
      <c r="F212" s="155"/>
      <c r="G212" s="93">
        <f t="shared" si="49"/>
        <v>0</v>
      </c>
      <c r="H212" s="130"/>
    </row>
    <row r="213" spans="1:8" s="76" customFormat="1" x14ac:dyDescent="0.2">
      <c r="A213" s="119" t="s">
        <v>355</v>
      </c>
      <c r="B213" s="134" t="s">
        <v>345</v>
      </c>
      <c r="C213" s="92">
        <v>6</v>
      </c>
      <c r="D213" s="91" t="s">
        <v>114</v>
      </c>
      <c r="E213" s="155"/>
      <c r="F213" s="155"/>
      <c r="G213" s="93">
        <f t="shared" si="49"/>
        <v>0</v>
      </c>
      <c r="H213" s="130"/>
    </row>
    <row r="214" spans="1:8" s="76" customFormat="1" ht="28.5" customHeight="1" x14ac:dyDescent="0.2">
      <c r="A214" s="119" t="s">
        <v>356</v>
      </c>
      <c r="B214" s="134" t="s">
        <v>347</v>
      </c>
      <c r="C214" s="92">
        <v>30</v>
      </c>
      <c r="D214" s="91" t="s">
        <v>69</v>
      </c>
      <c r="E214" s="155"/>
      <c r="F214" s="155"/>
      <c r="G214" s="93">
        <f t="shared" si="49"/>
        <v>0</v>
      </c>
      <c r="H214" s="130"/>
    </row>
    <row r="215" spans="1:8" x14ac:dyDescent="0.2">
      <c r="A215" s="119" t="s">
        <v>357</v>
      </c>
      <c r="B215" s="134" t="s">
        <v>349</v>
      </c>
      <c r="C215" s="92">
        <v>30</v>
      </c>
      <c r="D215" s="91" t="s">
        <v>114</v>
      </c>
      <c r="E215" s="155"/>
      <c r="F215" s="155"/>
      <c r="G215" s="93">
        <f t="shared" si="49"/>
        <v>0</v>
      </c>
      <c r="H215" s="130"/>
    </row>
    <row r="216" spans="1:8" x14ac:dyDescent="0.2">
      <c r="A216" s="119" t="s">
        <v>359</v>
      </c>
      <c r="B216" s="134" t="s">
        <v>351</v>
      </c>
      <c r="C216" s="92">
        <v>200</v>
      </c>
      <c r="D216" s="91" t="s">
        <v>114</v>
      </c>
      <c r="E216" s="155"/>
      <c r="F216" s="155"/>
      <c r="G216" s="93">
        <f t="shared" si="49"/>
        <v>0</v>
      </c>
      <c r="H216" s="130"/>
    </row>
    <row r="217" spans="1:8" ht="30" customHeight="1" x14ac:dyDescent="0.2">
      <c r="A217" s="119" t="s">
        <v>360</v>
      </c>
      <c r="B217" s="134" t="s">
        <v>354</v>
      </c>
      <c r="C217" s="92">
        <v>12</v>
      </c>
      <c r="D217" s="91" t="s">
        <v>69</v>
      </c>
      <c r="E217" s="155"/>
      <c r="F217" s="155"/>
      <c r="G217" s="93">
        <f t="shared" si="49"/>
        <v>0</v>
      </c>
      <c r="H217" s="130"/>
    </row>
    <row r="218" spans="1:8" x14ac:dyDescent="0.2">
      <c r="A218" s="119" t="s">
        <v>469</v>
      </c>
      <c r="B218" s="134" t="s">
        <v>205</v>
      </c>
      <c r="C218" s="92">
        <v>4</v>
      </c>
      <c r="D218" s="91" t="s">
        <v>114</v>
      </c>
      <c r="E218" s="155"/>
      <c r="F218" s="155"/>
      <c r="G218" s="93">
        <f t="shared" si="49"/>
        <v>0</v>
      </c>
      <c r="H218" s="130"/>
    </row>
    <row r="219" spans="1:8" s="76" customFormat="1" ht="25.5" x14ac:dyDescent="0.2">
      <c r="A219" s="119" t="s">
        <v>470</v>
      </c>
      <c r="B219" s="134" t="s">
        <v>415</v>
      </c>
      <c r="C219" s="92">
        <v>4</v>
      </c>
      <c r="D219" s="91" t="s">
        <v>114</v>
      </c>
      <c r="E219" s="155"/>
      <c r="F219" s="155"/>
      <c r="G219" s="93">
        <f t="shared" si="49"/>
        <v>0</v>
      </c>
      <c r="H219" s="130"/>
    </row>
    <row r="220" spans="1:8" x14ac:dyDescent="0.2">
      <c r="A220" s="119" t="s">
        <v>471</v>
      </c>
      <c r="B220" s="134" t="s">
        <v>358</v>
      </c>
      <c r="C220" s="92">
        <v>6</v>
      </c>
      <c r="D220" s="91" t="s">
        <v>69</v>
      </c>
      <c r="E220" s="155"/>
      <c r="F220" s="155"/>
      <c r="G220" s="93">
        <f t="shared" si="49"/>
        <v>0</v>
      </c>
      <c r="H220" s="130"/>
    </row>
    <row r="221" spans="1:8" s="76" customFormat="1" x14ac:dyDescent="0.2">
      <c r="A221" s="119" t="s">
        <v>472</v>
      </c>
      <c r="B221" s="134" t="s">
        <v>137</v>
      </c>
      <c r="C221" s="92">
        <v>4</v>
      </c>
      <c r="D221" s="91" t="s">
        <v>114</v>
      </c>
      <c r="E221" s="155"/>
      <c r="F221" s="155"/>
      <c r="G221" s="93">
        <f t="shared" si="49"/>
        <v>0</v>
      </c>
      <c r="H221" s="130"/>
    </row>
    <row r="222" spans="1:8" s="76" customFormat="1" ht="25.5" x14ac:dyDescent="0.2">
      <c r="A222" s="119" t="s">
        <v>473</v>
      </c>
      <c r="B222" s="134" t="s">
        <v>416</v>
      </c>
      <c r="C222" s="92">
        <v>4</v>
      </c>
      <c r="D222" s="91" t="s">
        <v>114</v>
      </c>
      <c r="E222" s="155"/>
      <c r="F222" s="155"/>
      <c r="G222" s="93">
        <f t="shared" si="49"/>
        <v>0</v>
      </c>
      <c r="H222" s="123">
        <f>SUM(G176:G222)</f>
        <v>0</v>
      </c>
    </row>
    <row r="223" spans="1:8" s="76" customFormat="1" x14ac:dyDescent="0.2">
      <c r="A223" s="124">
        <v>2</v>
      </c>
      <c r="B223" s="137" t="s">
        <v>474</v>
      </c>
      <c r="C223" s="126"/>
      <c r="D223" s="92"/>
      <c r="E223" s="93"/>
      <c r="F223" s="93"/>
      <c r="G223" s="121"/>
      <c r="H223" s="130"/>
    </row>
    <row r="224" spans="1:8" s="76" customFormat="1" ht="38.25" x14ac:dyDescent="0.2">
      <c r="A224" s="119" t="s">
        <v>58</v>
      </c>
      <c r="B224" s="134" t="s">
        <v>212</v>
      </c>
      <c r="C224" s="92">
        <v>1</v>
      </c>
      <c r="D224" s="91" t="s">
        <v>195</v>
      </c>
      <c r="E224" s="155"/>
      <c r="F224" s="155"/>
      <c r="G224" s="93">
        <f>SUM(E224,F224)*C224</f>
        <v>0</v>
      </c>
      <c r="H224" s="130"/>
    </row>
    <row r="225" spans="1:8" s="76" customFormat="1" ht="25.5" x14ac:dyDescent="0.2">
      <c r="A225" s="119" t="s">
        <v>59</v>
      </c>
      <c r="B225" s="134" t="s">
        <v>214</v>
      </c>
      <c r="C225" s="92">
        <v>4</v>
      </c>
      <c r="D225" s="91" t="s">
        <v>114</v>
      </c>
      <c r="E225" s="155"/>
      <c r="F225" s="155"/>
      <c r="G225" s="93">
        <f t="shared" ref="G225:G230" si="50">SUM(E225,F225)*C225</f>
        <v>0</v>
      </c>
      <c r="H225" s="130"/>
    </row>
    <row r="226" spans="1:8" ht="38.25" x14ac:dyDescent="0.2">
      <c r="A226" s="119" t="s">
        <v>208</v>
      </c>
      <c r="B226" s="134" t="s">
        <v>475</v>
      </c>
      <c r="C226" s="92">
        <v>2</v>
      </c>
      <c r="D226" s="91" t="s">
        <v>114</v>
      </c>
      <c r="E226" s="155"/>
      <c r="F226" s="155"/>
      <c r="G226" s="122">
        <f t="shared" si="50"/>
        <v>0</v>
      </c>
      <c r="H226" s="130"/>
    </row>
    <row r="227" spans="1:8" ht="38.25" x14ac:dyDescent="0.2">
      <c r="A227" s="119" t="s">
        <v>67</v>
      </c>
      <c r="B227" s="134" t="s">
        <v>476</v>
      </c>
      <c r="C227" s="92">
        <v>1</v>
      </c>
      <c r="D227" s="91" t="s">
        <v>114</v>
      </c>
      <c r="E227" s="155"/>
      <c r="F227" s="155"/>
      <c r="G227" s="122">
        <f t="shared" si="50"/>
        <v>0</v>
      </c>
      <c r="H227" s="130"/>
    </row>
    <row r="228" spans="1:8" ht="39.950000000000003" customHeight="1" x14ac:dyDescent="0.2">
      <c r="A228" s="119" t="s">
        <v>68</v>
      </c>
      <c r="B228" s="134" t="s">
        <v>643</v>
      </c>
      <c r="C228" s="92">
        <v>300</v>
      </c>
      <c r="D228" s="91" t="s">
        <v>69</v>
      </c>
      <c r="E228" s="155"/>
      <c r="F228" s="155"/>
      <c r="G228" s="93">
        <f t="shared" si="50"/>
        <v>0</v>
      </c>
      <c r="H228" s="130"/>
    </row>
    <row r="229" spans="1:8" ht="25.5" x14ac:dyDescent="0.2">
      <c r="A229" s="119" t="s">
        <v>90</v>
      </c>
      <c r="B229" s="134" t="s">
        <v>324</v>
      </c>
      <c r="C229" s="92">
        <v>12</v>
      </c>
      <c r="D229" s="91" t="s">
        <v>69</v>
      </c>
      <c r="E229" s="155"/>
      <c r="F229" s="155"/>
      <c r="G229" s="93">
        <f t="shared" si="50"/>
        <v>0</v>
      </c>
      <c r="H229" s="130"/>
    </row>
    <row r="230" spans="1:8" x14ac:dyDescent="0.2">
      <c r="A230" s="119" t="s">
        <v>91</v>
      </c>
      <c r="B230" s="134" t="s">
        <v>213</v>
      </c>
      <c r="C230" s="92">
        <v>6</v>
      </c>
      <c r="D230" s="91" t="s">
        <v>114</v>
      </c>
      <c r="E230" s="155"/>
      <c r="F230" s="155"/>
      <c r="G230" s="93">
        <f t="shared" si="50"/>
        <v>0</v>
      </c>
      <c r="H230" s="130"/>
    </row>
    <row r="231" spans="1:8" x14ac:dyDescent="0.2">
      <c r="A231" s="119" t="s">
        <v>92</v>
      </c>
      <c r="B231" s="134" t="s">
        <v>638</v>
      </c>
      <c r="C231" s="92">
        <v>1</v>
      </c>
      <c r="D231" s="91" t="s">
        <v>114</v>
      </c>
      <c r="E231" s="155"/>
      <c r="F231" s="155"/>
      <c r="G231" s="93">
        <f>SUM(E231,F231)*C231</f>
        <v>0</v>
      </c>
      <c r="H231" s="130"/>
    </row>
    <row r="232" spans="1:8" ht="25.5" x14ac:dyDescent="0.2">
      <c r="A232" s="119" t="s">
        <v>93</v>
      </c>
      <c r="B232" s="134" t="s">
        <v>639</v>
      </c>
      <c r="C232" s="92">
        <v>1</v>
      </c>
      <c r="D232" s="91" t="s">
        <v>114</v>
      </c>
      <c r="E232" s="155"/>
      <c r="F232" s="155"/>
      <c r="G232" s="93">
        <f>SUM(E232,F232)*C232</f>
        <v>0</v>
      </c>
      <c r="H232" s="130"/>
    </row>
    <row r="233" spans="1:8" s="76" customFormat="1" x14ac:dyDescent="0.2">
      <c r="A233" s="119" t="s">
        <v>142</v>
      </c>
      <c r="B233" s="134" t="s">
        <v>640</v>
      </c>
      <c r="C233" s="92">
        <v>12</v>
      </c>
      <c r="D233" s="91" t="s">
        <v>69</v>
      </c>
      <c r="E233" s="155"/>
      <c r="F233" s="155"/>
      <c r="G233" s="93">
        <f t="shared" ref="G233:G234" si="51">SUM(E233:F233)*C233</f>
        <v>0</v>
      </c>
      <c r="H233" s="130"/>
    </row>
    <row r="234" spans="1:8" s="76" customFormat="1" ht="30" customHeight="1" x14ac:dyDescent="0.2">
      <c r="A234" s="119" t="s">
        <v>209</v>
      </c>
      <c r="B234" s="134" t="s">
        <v>641</v>
      </c>
      <c r="C234" s="92">
        <v>6</v>
      </c>
      <c r="D234" s="91" t="s">
        <v>114</v>
      </c>
      <c r="E234" s="155"/>
      <c r="F234" s="155"/>
      <c r="G234" s="93">
        <f t="shared" si="51"/>
        <v>0</v>
      </c>
      <c r="H234" s="130"/>
    </row>
    <row r="235" spans="1:8" s="76" customFormat="1" x14ac:dyDescent="0.2">
      <c r="A235" s="119" t="s">
        <v>395</v>
      </c>
      <c r="B235" s="134" t="s">
        <v>634</v>
      </c>
      <c r="C235" s="92">
        <v>6</v>
      </c>
      <c r="D235" s="91" t="s">
        <v>114</v>
      </c>
      <c r="E235" s="155"/>
      <c r="F235" s="155"/>
      <c r="G235" s="93">
        <f t="shared" ref="G235:G236" si="52">SUM(E235:F235)*C235</f>
        <v>0</v>
      </c>
      <c r="H235" s="130"/>
    </row>
    <row r="236" spans="1:8" s="76" customFormat="1" x14ac:dyDescent="0.2">
      <c r="A236" s="119" t="s">
        <v>477</v>
      </c>
      <c r="B236" s="134" t="s">
        <v>635</v>
      </c>
      <c r="C236" s="92">
        <v>6</v>
      </c>
      <c r="D236" s="91" t="s">
        <v>114</v>
      </c>
      <c r="E236" s="155"/>
      <c r="F236" s="155"/>
      <c r="G236" s="93">
        <f t="shared" si="52"/>
        <v>0</v>
      </c>
      <c r="H236" s="130"/>
    </row>
    <row r="237" spans="1:8" s="76" customFormat="1" x14ac:dyDescent="0.2">
      <c r="A237" s="119" t="s">
        <v>478</v>
      </c>
      <c r="B237" s="134" t="s">
        <v>642</v>
      </c>
      <c r="C237" s="92">
        <v>5</v>
      </c>
      <c r="D237" s="91" t="s">
        <v>134</v>
      </c>
      <c r="E237" s="155"/>
      <c r="F237" s="155"/>
      <c r="G237" s="93">
        <f t="shared" ref="G237:G239" si="53">SUM(E237,F237)*C237</f>
        <v>0</v>
      </c>
      <c r="H237" s="130"/>
    </row>
    <row r="238" spans="1:8" s="76" customFormat="1" x14ac:dyDescent="0.2">
      <c r="A238" s="119" t="s">
        <v>479</v>
      </c>
      <c r="B238" s="134" t="s">
        <v>361</v>
      </c>
      <c r="C238" s="92">
        <v>1</v>
      </c>
      <c r="D238" s="91" t="s">
        <v>195</v>
      </c>
      <c r="E238" s="155"/>
      <c r="F238" s="155"/>
      <c r="G238" s="93">
        <f t="shared" si="53"/>
        <v>0</v>
      </c>
      <c r="H238" s="130"/>
    </row>
    <row r="239" spans="1:8" s="76" customFormat="1" x14ac:dyDescent="0.2">
      <c r="A239" s="119" t="s">
        <v>480</v>
      </c>
      <c r="B239" s="134" t="s">
        <v>238</v>
      </c>
      <c r="C239" s="92">
        <v>1</v>
      </c>
      <c r="D239" s="91" t="s">
        <v>195</v>
      </c>
      <c r="E239" s="155"/>
      <c r="F239" s="155"/>
      <c r="G239" s="93">
        <f t="shared" si="53"/>
        <v>0</v>
      </c>
      <c r="H239" s="123">
        <f>SUM(G224:G239)</f>
        <v>0</v>
      </c>
    </row>
    <row r="240" spans="1:8" s="76" customFormat="1" ht="38.25" x14ac:dyDescent="0.2">
      <c r="A240" s="124">
        <v>3</v>
      </c>
      <c r="B240" s="137" t="s">
        <v>481</v>
      </c>
      <c r="C240" s="126"/>
      <c r="D240" s="92"/>
      <c r="E240" s="93"/>
      <c r="F240" s="93"/>
      <c r="G240" s="121"/>
      <c r="H240" s="130"/>
    </row>
    <row r="241" spans="1:8" s="76" customFormat="1" ht="30" customHeight="1" x14ac:dyDescent="0.2">
      <c r="A241" s="119" t="s">
        <v>70</v>
      </c>
      <c r="B241" s="134" t="s">
        <v>220</v>
      </c>
      <c r="C241" s="92">
        <v>1000</v>
      </c>
      <c r="D241" s="91" t="s">
        <v>69</v>
      </c>
      <c r="E241" s="155"/>
      <c r="F241" s="155"/>
      <c r="G241" s="93">
        <f t="shared" ref="G241:G264" si="54">SUM(E241:F241)*C241</f>
        <v>0</v>
      </c>
      <c r="H241" s="130"/>
    </row>
    <row r="242" spans="1:8" s="76" customFormat="1" x14ac:dyDescent="0.2">
      <c r="A242" s="119" t="s">
        <v>94</v>
      </c>
      <c r="B242" s="134" t="s">
        <v>516</v>
      </c>
      <c r="C242" s="92">
        <v>1000</v>
      </c>
      <c r="D242" s="91" t="s">
        <v>69</v>
      </c>
      <c r="E242" s="155"/>
      <c r="F242" s="155"/>
      <c r="G242" s="93">
        <f t="shared" si="54"/>
        <v>0</v>
      </c>
      <c r="H242" s="130"/>
    </row>
    <row r="243" spans="1:8" s="76" customFormat="1" x14ac:dyDescent="0.2">
      <c r="A243" s="119" t="s">
        <v>95</v>
      </c>
      <c r="B243" s="134" t="s">
        <v>482</v>
      </c>
      <c r="C243" s="92">
        <v>20</v>
      </c>
      <c r="D243" s="91" t="s">
        <v>69</v>
      </c>
      <c r="E243" s="155"/>
      <c r="F243" s="155"/>
      <c r="G243" s="93">
        <f t="shared" si="54"/>
        <v>0</v>
      </c>
      <c r="H243" s="130"/>
    </row>
    <row r="244" spans="1:8" s="76" customFormat="1" x14ac:dyDescent="0.2">
      <c r="A244" s="119" t="s">
        <v>96</v>
      </c>
      <c r="B244" s="134" t="s">
        <v>483</v>
      </c>
      <c r="C244" s="92">
        <v>6</v>
      </c>
      <c r="D244" s="91" t="s">
        <v>114</v>
      </c>
      <c r="E244" s="155"/>
      <c r="F244" s="155"/>
      <c r="G244" s="93">
        <f t="shared" si="54"/>
        <v>0</v>
      </c>
      <c r="H244" s="130"/>
    </row>
    <row r="245" spans="1:8" s="76" customFormat="1" x14ac:dyDescent="0.2">
      <c r="A245" s="119" t="s">
        <v>97</v>
      </c>
      <c r="B245" s="134" t="s">
        <v>484</v>
      </c>
      <c r="C245" s="92">
        <v>6</v>
      </c>
      <c r="D245" s="91" t="s">
        <v>114</v>
      </c>
      <c r="E245" s="155"/>
      <c r="F245" s="155"/>
      <c r="G245" s="93">
        <f t="shared" si="54"/>
        <v>0</v>
      </c>
      <c r="H245" s="130"/>
    </row>
    <row r="246" spans="1:8" s="76" customFormat="1" x14ac:dyDescent="0.2">
      <c r="A246" s="119" t="s">
        <v>98</v>
      </c>
      <c r="B246" s="134" t="s">
        <v>129</v>
      </c>
      <c r="C246" s="92">
        <v>12</v>
      </c>
      <c r="D246" s="91" t="s">
        <v>69</v>
      </c>
      <c r="E246" s="155"/>
      <c r="F246" s="155"/>
      <c r="G246" s="93">
        <f t="shared" ref="G246:G249" si="55">SUM(E246,F246)*C246</f>
        <v>0</v>
      </c>
      <c r="H246" s="130"/>
    </row>
    <row r="247" spans="1:8" s="76" customFormat="1" x14ac:dyDescent="0.2">
      <c r="A247" s="119" t="s">
        <v>99</v>
      </c>
      <c r="B247" s="134" t="s">
        <v>170</v>
      </c>
      <c r="C247" s="92">
        <v>2</v>
      </c>
      <c r="D247" s="91" t="s">
        <v>114</v>
      </c>
      <c r="E247" s="155"/>
      <c r="F247" s="155"/>
      <c r="G247" s="93">
        <f t="shared" si="55"/>
        <v>0</v>
      </c>
      <c r="H247" s="130"/>
    </row>
    <row r="248" spans="1:8" s="76" customFormat="1" ht="25.5" x14ac:dyDescent="0.2">
      <c r="A248" s="119" t="s">
        <v>100</v>
      </c>
      <c r="B248" s="134" t="s">
        <v>367</v>
      </c>
      <c r="C248" s="92">
        <v>6</v>
      </c>
      <c r="D248" s="91" t="s">
        <v>114</v>
      </c>
      <c r="E248" s="155"/>
      <c r="F248" s="155"/>
      <c r="G248" s="93">
        <f t="shared" si="55"/>
        <v>0</v>
      </c>
      <c r="H248" s="130"/>
    </row>
    <row r="249" spans="1:8" s="76" customFormat="1" x14ac:dyDescent="0.2">
      <c r="A249" s="119" t="s">
        <v>101</v>
      </c>
      <c r="B249" s="134" t="s">
        <v>644</v>
      </c>
      <c r="C249" s="92">
        <v>6</v>
      </c>
      <c r="D249" s="91" t="s">
        <v>69</v>
      </c>
      <c r="E249" s="155"/>
      <c r="F249" s="155"/>
      <c r="G249" s="93">
        <f t="shared" si="55"/>
        <v>0</v>
      </c>
      <c r="H249" s="130"/>
    </row>
    <row r="250" spans="1:8" s="76" customFormat="1" x14ac:dyDescent="0.2">
      <c r="A250" s="119" t="s">
        <v>102</v>
      </c>
      <c r="B250" s="134" t="s">
        <v>645</v>
      </c>
      <c r="C250" s="92">
        <v>1</v>
      </c>
      <c r="D250" s="91" t="s">
        <v>114</v>
      </c>
      <c r="E250" s="155"/>
      <c r="F250" s="155"/>
      <c r="G250" s="93">
        <f>SUM(E250,F250)*C250</f>
        <v>0</v>
      </c>
      <c r="H250" s="130"/>
    </row>
    <row r="251" spans="1:8" s="76" customFormat="1" x14ac:dyDescent="0.2">
      <c r="A251" s="119" t="s">
        <v>155</v>
      </c>
      <c r="B251" s="134" t="s">
        <v>635</v>
      </c>
      <c r="C251" s="92">
        <v>2</v>
      </c>
      <c r="D251" s="91" t="s">
        <v>114</v>
      </c>
      <c r="E251" s="155"/>
      <c r="F251" s="155"/>
      <c r="G251" s="93">
        <f>SUM(E251,F251)*C251</f>
        <v>0</v>
      </c>
      <c r="H251" s="130"/>
    </row>
    <row r="252" spans="1:8" s="76" customFormat="1" ht="51" x14ac:dyDescent="0.2">
      <c r="A252" s="119" t="s">
        <v>156</v>
      </c>
      <c r="B252" s="134" t="s">
        <v>646</v>
      </c>
      <c r="C252" s="92">
        <v>13</v>
      </c>
      <c r="D252" s="91" t="s">
        <v>114</v>
      </c>
      <c r="E252" s="155"/>
      <c r="F252" s="155"/>
      <c r="G252" s="93">
        <f t="shared" ref="G252:G253" si="56">SUM(E252:F252)*C252</f>
        <v>0</v>
      </c>
      <c r="H252" s="130"/>
    </row>
    <row r="253" spans="1:8" s="76" customFormat="1" ht="38.25" x14ac:dyDescent="0.2">
      <c r="A253" s="119" t="s">
        <v>157</v>
      </c>
      <c r="B253" s="134" t="s">
        <v>647</v>
      </c>
      <c r="C253" s="92">
        <v>2</v>
      </c>
      <c r="D253" s="91" t="s">
        <v>114</v>
      </c>
      <c r="E253" s="155"/>
      <c r="F253" s="155"/>
      <c r="G253" s="93">
        <f t="shared" si="56"/>
        <v>0</v>
      </c>
      <c r="H253" s="130"/>
    </row>
    <row r="254" spans="1:8" s="76" customFormat="1" ht="25.5" x14ac:dyDescent="0.2">
      <c r="A254" s="119" t="s">
        <v>158</v>
      </c>
      <c r="B254" s="134" t="s">
        <v>648</v>
      </c>
      <c r="C254" s="92">
        <v>1</v>
      </c>
      <c r="D254" s="91" t="s">
        <v>114</v>
      </c>
      <c r="E254" s="155"/>
      <c r="F254" s="155"/>
      <c r="G254" s="93">
        <f t="shared" si="54"/>
        <v>0</v>
      </c>
      <c r="H254" s="130"/>
    </row>
    <row r="255" spans="1:8" s="76" customFormat="1" ht="38.25" x14ac:dyDescent="0.2">
      <c r="A255" s="119" t="s">
        <v>485</v>
      </c>
      <c r="B255" s="134" t="s">
        <v>517</v>
      </c>
      <c r="C255" s="92">
        <v>12</v>
      </c>
      <c r="D255" s="91" t="s">
        <v>114</v>
      </c>
      <c r="E255" s="155"/>
      <c r="F255" s="155"/>
      <c r="G255" s="122">
        <f t="shared" si="54"/>
        <v>0</v>
      </c>
      <c r="H255" s="130"/>
    </row>
    <row r="256" spans="1:8" s="76" customFormat="1" ht="39.950000000000003" customHeight="1" x14ac:dyDescent="0.2">
      <c r="A256" s="119" t="s">
        <v>486</v>
      </c>
      <c r="B256" s="134" t="s">
        <v>649</v>
      </c>
      <c r="C256" s="92">
        <v>6</v>
      </c>
      <c r="D256" s="91" t="s">
        <v>114</v>
      </c>
      <c r="E256" s="155"/>
      <c r="F256" s="155"/>
      <c r="G256" s="122">
        <f t="shared" ref="G256" si="57">SUM(E256:F256)*C256</f>
        <v>0</v>
      </c>
      <c r="H256" s="130"/>
    </row>
    <row r="257" spans="1:8" s="76" customFormat="1" ht="39.950000000000003" customHeight="1" x14ac:dyDescent="0.2">
      <c r="A257" s="119" t="s">
        <v>487</v>
      </c>
      <c r="B257" s="134" t="s">
        <v>650</v>
      </c>
      <c r="C257" s="92">
        <v>4</v>
      </c>
      <c r="D257" s="91" t="s">
        <v>114</v>
      </c>
      <c r="E257" s="155"/>
      <c r="F257" s="155"/>
      <c r="G257" s="122">
        <f t="shared" ref="G257:G258" si="58">SUM(E257:F257)*C257</f>
        <v>0</v>
      </c>
      <c r="H257" s="130"/>
    </row>
    <row r="258" spans="1:8" s="76" customFormat="1" ht="38.25" x14ac:dyDescent="0.2">
      <c r="A258" s="119" t="s">
        <v>488</v>
      </c>
      <c r="B258" s="134" t="s">
        <v>651</v>
      </c>
      <c r="C258" s="126">
        <v>12</v>
      </c>
      <c r="D258" s="92" t="s">
        <v>114</v>
      </c>
      <c r="E258" s="155"/>
      <c r="F258" s="155"/>
      <c r="G258" s="122">
        <f t="shared" si="58"/>
        <v>0</v>
      </c>
      <c r="H258" s="130"/>
    </row>
    <row r="259" spans="1:8" s="76" customFormat="1" x14ac:dyDescent="0.2">
      <c r="A259" s="119" t="s">
        <v>489</v>
      </c>
      <c r="B259" s="134" t="s">
        <v>221</v>
      </c>
      <c r="C259" s="92">
        <v>6</v>
      </c>
      <c r="D259" s="91" t="s">
        <v>114</v>
      </c>
      <c r="E259" s="155"/>
      <c r="F259" s="155"/>
      <c r="G259" s="93">
        <f t="shared" si="54"/>
        <v>0</v>
      </c>
      <c r="H259" s="130"/>
    </row>
    <row r="260" spans="1:8" s="76" customFormat="1" x14ac:dyDescent="0.2">
      <c r="A260" s="119" t="s">
        <v>490</v>
      </c>
      <c r="B260" s="134" t="s">
        <v>491</v>
      </c>
      <c r="C260" s="92">
        <v>7</v>
      </c>
      <c r="D260" s="91" t="s">
        <v>114</v>
      </c>
      <c r="E260" s="155"/>
      <c r="F260" s="155"/>
      <c r="G260" s="93">
        <f t="shared" si="54"/>
        <v>0</v>
      </c>
      <c r="H260" s="130"/>
    </row>
    <row r="261" spans="1:8" s="76" customFormat="1" x14ac:dyDescent="0.2">
      <c r="A261" s="119" t="s">
        <v>492</v>
      </c>
      <c r="B261" s="134" t="s">
        <v>222</v>
      </c>
      <c r="C261" s="92">
        <v>20</v>
      </c>
      <c r="D261" s="91" t="s">
        <v>69</v>
      </c>
      <c r="E261" s="155"/>
      <c r="F261" s="155"/>
      <c r="G261" s="93">
        <f t="shared" si="54"/>
        <v>0</v>
      </c>
      <c r="H261" s="130"/>
    </row>
    <row r="262" spans="1:8" s="76" customFormat="1" x14ac:dyDescent="0.2">
      <c r="A262" s="119" t="s">
        <v>493</v>
      </c>
      <c r="B262" s="134" t="s">
        <v>223</v>
      </c>
      <c r="C262" s="92">
        <v>6</v>
      </c>
      <c r="D262" s="91" t="s">
        <v>114</v>
      </c>
      <c r="E262" s="155"/>
      <c r="F262" s="155"/>
      <c r="G262" s="93">
        <f t="shared" si="54"/>
        <v>0</v>
      </c>
      <c r="H262" s="130"/>
    </row>
    <row r="263" spans="1:8" s="76" customFormat="1" ht="25.5" x14ac:dyDescent="0.2">
      <c r="A263" s="119" t="s">
        <v>494</v>
      </c>
      <c r="B263" s="134" t="s">
        <v>324</v>
      </c>
      <c r="C263" s="92">
        <v>20</v>
      </c>
      <c r="D263" s="91" t="s">
        <v>69</v>
      </c>
      <c r="E263" s="155"/>
      <c r="F263" s="155"/>
      <c r="G263" s="93">
        <f t="shared" si="54"/>
        <v>0</v>
      </c>
      <c r="H263" s="130"/>
    </row>
    <row r="264" spans="1:8" s="76" customFormat="1" ht="25.5" x14ac:dyDescent="0.2">
      <c r="A264" s="119" t="s">
        <v>495</v>
      </c>
      <c r="B264" s="134" t="s">
        <v>652</v>
      </c>
      <c r="C264" s="92">
        <v>20</v>
      </c>
      <c r="D264" s="91" t="s">
        <v>69</v>
      </c>
      <c r="E264" s="155"/>
      <c r="F264" s="155"/>
      <c r="G264" s="93">
        <f t="shared" si="54"/>
        <v>0</v>
      </c>
      <c r="H264" s="130"/>
    </row>
    <row r="265" spans="1:8" s="76" customFormat="1" ht="38.25" x14ac:dyDescent="0.2">
      <c r="A265" s="119" t="s">
        <v>496</v>
      </c>
      <c r="B265" s="134" t="s">
        <v>653</v>
      </c>
      <c r="C265" s="92">
        <v>1</v>
      </c>
      <c r="D265" s="91" t="s">
        <v>114</v>
      </c>
      <c r="E265" s="155"/>
      <c r="F265" s="155"/>
      <c r="G265" s="93">
        <f t="shared" ref="G265:G266" si="59">SUM(E265,F265)*C265</f>
        <v>0</v>
      </c>
      <c r="H265" s="130"/>
    </row>
    <row r="266" spans="1:8" s="76" customFormat="1" ht="38.25" x14ac:dyDescent="0.2">
      <c r="A266" s="119" t="s">
        <v>497</v>
      </c>
      <c r="B266" s="134" t="s">
        <v>654</v>
      </c>
      <c r="C266" s="92">
        <v>1</v>
      </c>
      <c r="D266" s="91" t="s">
        <v>114</v>
      </c>
      <c r="E266" s="155"/>
      <c r="F266" s="155"/>
      <c r="G266" s="93">
        <f t="shared" si="59"/>
        <v>0</v>
      </c>
      <c r="H266" s="130"/>
    </row>
    <row r="267" spans="1:8" s="76" customFormat="1" x14ac:dyDescent="0.2">
      <c r="A267" s="119" t="s">
        <v>498</v>
      </c>
      <c r="B267" s="134" t="s">
        <v>224</v>
      </c>
      <c r="C267" s="92">
        <v>10</v>
      </c>
      <c r="D267" s="91" t="s">
        <v>69</v>
      </c>
      <c r="E267" s="155"/>
      <c r="F267" s="155"/>
      <c r="G267" s="93">
        <f>SUM(E267:F267)*C267</f>
        <v>0</v>
      </c>
      <c r="H267" s="123">
        <f>SUM(G241:G267)</f>
        <v>0</v>
      </c>
    </row>
    <row r="268" spans="1:8" s="76" customFormat="1" x14ac:dyDescent="0.2">
      <c r="A268" s="124">
        <v>4</v>
      </c>
      <c r="B268" s="137" t="s">
        <v>393</v>
      </c>
      <c r="C268" s="126"/>
      <c r="D268" s="92"/>
      <c r="E268" s="93"/>
      <c r="F268" s="93"/>
      <c r="G268" s="121"/>
      <c r="H268" s="130"/>
    </row>
    <row r="269" spans="1:8" s="76" customFormat="1" ht="25.5" customHeight="1" x14ac:dyDescent="0.2">
      <c r="A269" s="119" t="s">
        <v>60</v>
      </c>
      <c r="B269" s="134" t="s">
        <v>516</v>
      </c>
      <c r="C269" s="92">
        <v>300</v>
      </c>
      <c r="D269" s="91" t="s">
        <v>69</v>
      </c>
      <c r="E269" s="155"/>
      <c r="F269" s="155"/>
      <c r="G269" s="93">
        <f t="shared" ref="G269:G270" si="60">SUM(E269,F269)*C269</f>
        <v>0</v>
      </c>
      <c r="H269" s="130"/>
    </row>
    <row r="270" spans="1:8" s="76" customFormat="1" ht="25.5" customHeight="1" x14ac:dyDescent="0.2">
      <c r="A270" s="119" t="s">
        <v>61</v>
      </c>
      <c r="B270" s="134" t="s">
        <v>203</v>
      </c>
      <c r="C270" s="92">
        <v>150</v>
      </c>
      <c r="D270" s="91" t="s">
        <v>69</v>
      </c>
      <c r="E270" s="155"/>
      <c r="F270" s="155"/>
      <c r="G270" s="93">
        <f t="shared" si="60"/>
        <v>0</v>
      </c>
      <c r="H270" s="130"/>
    </row>
    <row r="271" spans="1:8" s="76" customFormat="1" x14ac:dyDescent="0.2">
      <c r="A271" s="119" t="s">
        <v>130</v>
      </c>
      <c r="B271" s="139" t="s">
        <v>655</v>
      </c>
      <c r="C271" s="141">
        <v>150</v>
      </c>
      <c r="D271" s="142" t="s">
        <v>69</v>
      </c>
      <c r="E271" s="155"/>
      <c r="F271" s="155"/>
      <c r="G271" s="143">
        <f t="shared" ref="G271" si="61">SUM(E271,F271)*C271</f>
        <v>0</v>
      </c>
      <c r="H271" s="130"/>
    </row>
    <row r="272" spans="1:8" s="76" customFormat="1" ht="25.5" x14ac:dyDescent="0.2">
      <c r="A272" s="119" t="s">
        <v>366</v>
      </c>
      <c r="B272" s="134" t="s">
        <v>656</v>
      </c>
      <c r="C272" s="92">
        <v>25</v>
      </c>
      <c r="D272" s="91" t="s">
        <v>69</v>
      </c>
      <c r="E272" s="155"/>
      <c r="F272" s="155"/>
      <c r="G272" s="93">
        <f t="shared" ref="G272:G273" si="62">SUM(E272:F272)*C272</f>
        <v>0</v>
      </c>
      <c r="H272" s="130"/>
    </row>
    <row r="273" spans="1:8" s="76" customFormat="1" ht="25.5" x14ac:dyDescent="0.2">
      <c r="A273" s="119" t="s">
        <v>131</v>
      </c>
      <c r="B273" s="134" t="s">
        <v>657</v>
      </c>
      <c r="C273" s="92">
        <v>32</v>
      </c>
      <c r="D273" s="91" t="s">
        <v>114</v>
      </c>
      <c r="E273" s="155"/>
      <c r="F273" s="155"/>
      <c r="G273" s="93">
        <f t="shared" si="62"/>
        <v>0</v>
      </c>
      <c r="H273" s="130"/>
    </row>
    <row r="274" spans="1:8" s="76" customFormat="1" ht="38.25" x14ac:dyDescent="0.2">
      <c r="A274" s="119" t="s">
        <v>132</v>
      </c>
      <c r="B274" s="134" t="s">
        <v>658</v>
      </c>
      <c r="C274" s="92">
        <v>30</v>
      </c>
      <c r="D274" s="91" t="s">
        <v>69</v>
      </c>
      <c r="E274" s="155"/>
      <c r="F274" s="155"/>
      <c r="G274" s="93">
        <f>SUM(E274,F274)*C274</f>
        <v>0</v>
      </c>
      <c r="H274" s="130"/>
    </row>
    <row r="275" spans="1:8" s="76" customFormat="1" x14ac:dyDescent="0.2">
      <c r="A275" s="119" t="s">
        <v>215</v>
      </c>
      <c r="B275" s="134" t="s">
        <v>499</v>
      </c>
      <c r="C275" s="92">
        <v>14</v>
      </c>
      <c r="D275" s="91" t="s">
        <v>114</v>
      </c>
      <c r="E275" s="155"/>
      <c r="F275" s="155"/>
      <c r="G275" s="93">
        <f>SUM(E275,F275)*C275</f>
        <v>0</v>
      </c>
      <c r="H275" s="130"/>
    </row>
    <row r="276" spans="1:8" x14ac:dyDescent="0.2">
      <c r="A276" s="119" t="s">
        <v>216</v>
      </c>
      <c r="B276" s="134" t="s">
        <v>500</v>
      </c>
      <c r="C276" s="92">
        <v>3</v>
      </c>
      <c r="D276" s="91" t="s">
        <v>114</v>
      </c>
      <c r="E276" s="155"/>
      <c r="F276" s="155"/>
      <c r="G276" s="93">
        <f t="shared" ref="G276" si="63">SUM(E276,F276)*C276</f>
        <v>0</v>
      </c>
      <c r="H276" s="130"/>
    </row>
    <row r="277" spans="1:8" s="76" customFormat="1" ht="25.5" x14ac:dyDescent="0.2">
      <c r="A277" s="119" t="s">
        <v>217</v>
      </c>
      <c r="B277" s="134" t="s">
        <v>362</v>
      </c>
      <c r="C277" s="92">
        <v>1</v>
      </c>
      <c r="D277" s="91" t="s">
        <v>114</v>
      </c>
      <c r="E277" s="155"/>
      <c r="F277" s="155"/>
      <c r="G277" s="93">
        <f>SUM(E277,F277)*C277</f>
        <v>0</v>
      </c>
      <c r="H277" s="130"/>
    </row>
    <row r="278" spans="1:8" s="76" customFormat="1" ht="25.5" x14ac:dyDescent="0.2">
      <c r="A278" s="119" t="s">
        <v>210</v>
      </c>
      <c r="B278" s="134" t="s">
        <v>363</v>
      </c>
      <c r="C278" s="92">
        <v>1</v>
      </c>
      <c r="D278" s="91" t="s">
        <v>114</v>
      </c>
      <c r="E278" s="155"/>
      <c r="F278" s="155"/>
      <c r="G278" s="93">
        <f>SUM(E278,F278)*C278</f>
        <v>0</v>
      </c>
      <c r="H278" s="130"/>
    </row>
    <row r="279" spans="1:8" s="76" customFormat="1" ht="25.5" x14ac:dyDescent="0.2">
      <c r="A279" s="119" t="s">
        <v>218</v>
      </c>
      <c r="B279" s="134" t="s">
        <v>364</v>
      </c>
      <c r="C279" s="92">
        <v>2</v>
      </c>
      <c r="D279" s="91" t="s">
        <v>69</v>
      </c>
      <c r="E279" s="155"/>
      <c r="F279" s="155"/>
      <c r="G279" s="93">
        <f>SUM(E279,F279)*C279</f>
        <v>0</v>
      </c>
      <c r="H279" s="130"/>
    </row>
    <row r="280" spans="1:8" s="76" customFormat="1" ht="25.5" x14ac:dyDescent="0.2">
      <c r="A280" s="119" t="s">
        <v>219</v>
      </c>
      <c r="B280" s="134" t="s">
        <v>365</v>
      </c>
      <c r="C280" s="92">
        <v>1</v>
      </c>
      <c r="D280" s="91" t="s">
        <v>114</v>
      </c>
      <c r="E280" s="155"/>
      <c r="F280" s="155"/>
      <c r="G280" s="93">
        <f>SUM(E280,F280)*C280</f>
        <v>0</v>
      </c>
      <c r="H280" s="123">
        <f>SUM(G269:G280)</f>
        <v>0</v>
      </c>
    </row>
    <row r="281" spans="1:8" s="76" customFormat="1" x14ac:dyDescent="0.2">
      <c r="A281" s="124">
        <v>5</v>
      </c>
      <c r="B281" s="137" t="s">
        <v>236</v>
      </c>
      <c r="C281" s="126"/>
      <c r="D281" s="92"/>
      <c r="E281" s="93"/>
      <c r="F281" s="121"/>
      <c r="G281" s="121"/>
      <c r="H281" s="130"/>
    </row>
    <row r="282" spans="1:8" s="76" customFormat="1" ht="38.25" x14ac:dyDescent="0.2">
      <c r="A282" s="119" t="s">
        <v>32</v>
      </c>
      <c r="B282" s="134" t="s">
        <v>659</v>
      </c>
      <c r="C282" s="92">
        <v>1</v>
      </c>
      <c r="D282" s="91" t="s">
        <v>114</v>
      </c>
      <c r="E282" s="155"/>
      <c r="F282" s="155"/>
      <c r="G282" s="93">
        <f>SUM(E282:F282)*C282</f>
        <v>0</v>
      </c>
      <c r="H282" s="130"/>
    </row>
    <row r="283" spans="1:8" s="76" customFormat="1" ht="38.25" x14ac:dyDescent="0.2">
      <c r="A283" s="119" t="s">
        <v>34</v>
      </c>
      <c r="B283" s="134" t="s">
        <v>660</v>
      </c>
      <c r="C283" s="92">
        <v>1</v>
      </c>
      <c r="D283" s="91" t="s">
        <v>114</v>
      </c>
      <c r="E283" s="121" t="s">
        <v>149</v>
      </c>
      <c r="F283" s="155"/>
      <c r="G283" s="93">
        <f>SUM(E283:F283)*C283</f>
        <v>0</v>
      </c>
      <c r="H283" s="130"/>
    </row>
    <row r="284" spans="1:8" s="76" customFormat="1" ht="38.25" x14ac:dyDescent="0.2">
      <c r="A284" s="119" t="s">
        <v>36</v>
      </c>
      <c r="B284" s="134" t="s">
        <v>661</v>
      </c>
      <c r="C284" s="92">
        <v>1</v>
      </c>
      <c r="D284" s="91" t="s">
        <v>114</v>
      </c>
      <c r="E284" s="155"/>
      <c r="F284" s="155"/>
      <c r="G284" s="93">
        <f t="shared" ref="G284" si="64">SUM(E284:F284)*C284</f>
        <v>0</v>
      </c>
      <c r="H284" s="130"/>
    </row>
    <row r="285" spans="1:8" x14ac:dyDescent="0.2">
      <c r="A285" s="119" t="s">
        <v>38</v>
      </c>
      <c r="B285" s="134" t="s">
        <v>368</v>
      </c>
      <c r="C285" s="92"/>
      <c r="D285" s="91"/>
      <c r="E285" s="121"/>
      <c r="F285" s="121"/>
      <c r="G285" s="93"/>
      <c r="H285" s="130"/>
    </row>
    <row r="286" spans="1:8" s="76" customFormat="1" x14ac:dyDescent="0.2">
      <c r="A286" s="119" t="s">
        <v>501</v>
      </c>
      <c r="B286" s="134" t="s">
        <v>502</v>
      </c>
      <c r="C286" s="92">
        <v>4</v>
      </c>
      <c r="D286" s="91" t="s">
        <v>114</v>
      </c>
      <c r="E286" s="155"/>
      <c r="F286" s="155"/>
      <c r="G286" s="93">
        <f t="shared" ref="G286:G289" si="65">SUM(E286,F286)*C286</f>
        <v>0</v>
      </c>
      <c r="H286" s="130"/>
    </row>
    <row r="287" spans="1:8" s="76" customFormat="1" x14ac:dyDescent="0.2">
      <c r="A287" s="119" t="s">
        <v>503</v>
      </c>
      <c r="B287" s="134" t="s">
        <v>369</v>
      </c>
      <c r="C287" s="92">
        <v>5</v>
      </c>
      <c r="D287" s="91" t="s">
        <v>114</v>
      </c>
      <c r="E287" s="155"/>
      <c r="F287" s="155"/>
      <c r="G287" s="93">
        <f t="shared" si="65"/>
        <v>0</v>
      </c>
      <c r="H287" s="130"/>
    </row>
    <row r="288" spans="1:8" x14ac:dyDescent="0.2">
      <c r="A288" s="119" t="s">
        <v>504</v>
      </c>
      <c r="B288" s="134" t="s">
        <v>370</v>
      </c>
      <c r="C288" s="92">
        <v>1</v>
      </c>
      <c r="D288" s="91" t="s">
        <v>114</v>
      </c>
      <c r="E288" s="155"/>
      <c r="F288" s="155"/>
      <c r="G288" s="93">
        <f t="shared" si="65"/>
        <v>0</v>
      </c>
      <c r="H288" s="130"/>
    </row>
    <row r="289" spans="1:8" s="76" customFormat="1" x14ac:dyDescent="0.2">
      <c r="A289" s="119" t="s">
        <v>505</v>
      </c>
      <c r="B289" s="134" t="s">
        <v>371</v>
      </c>
      <c r="C289" s="92">
        <v>2</v>
      </c>
      <c r="D289" s="91" t="s">
        <v>114</v>
      </c>
      <c r="E289" s="155"/>
      <c r="F289" s="155"/>
      <c r="G289" s="93">
        <f t="shared" si="65"/>
        <v>0</v>
      </c>
      <c r="H289" s="130"/>
    </row>
    <row r="290" spans="1:8" s="76" customFormat="1" x14ac:dyDescent="0.2">
      <c r="A290" s="119" t="s">
        <v>279</v>
      </c>
      <c r="B290" s="134" t="s">
        <v>418</v>
      </c>
      <c r="C290" s="92">
        <v>32</v>
      </c>
      <c r="D290" s="91" t="s">
        <v>114</v>
      </c>
      <c r="E290" s="155"/>
      <c r="F290" s="155"/>
      <c r="G290" s="93">
        <f>SUM(E290,F290)*C290</f>
        <v>0</v>
      </c>
      <c r="H290" s="130"/>
    </row>
    <row r="291" spans="1:8" s="76" customFormat="1" x14ac:dyDescent="0.2">
      <c r="A291" s="119" t="s">
        <v>372</v>
      </c>
      <c r="B291" s="134" t="s">
        <v>419</v>
      </c>
      <c r="C291" s="92">
        <v>15</v>
      </c>
      <c r="D291" s="91" t="s">
        <v>114</v>
      </c>
      <c r="E291" s="155"/>
      <c r="F291" s="155"/>
      <c r="G291" s="93">
        <f>SUM(E291,F291)*C291</f>
        <v>0</v>
      </c>
      <c r="H291" s="130"/>
    </row>
    <row r="292" spans="1:8" s="76" customFormat="1" x14ac:dyDescent="0.2">
      <c r="A292" s="119" t="s">
        <v>373</v>
      </c>
      <c r="B292" s="134" t="s">
        <v>506</v>
      </c>
      <c r="C292" s="92">
        <v>1</v>
      </c>
      <c r="D292" s="91" t="s">
        <v>114</v>
      </c>
      <c r="E292" s="155"/>
      <c r="F292" s="155"/>
      <c r="G292" s="93">
        <f>SUM(E292,F292)*C292</f>
        <v>0</v>
      </c>
      <c r="H292" s="130"/>
    </row>
    <row r="293" spans="1:8" s="76" customFormat="1" x14ac:dyDescent="0.2">
      <c r="A293" s="119" t="s">
        <v>374</v>
      </c>
      <c r="B293" s="134" t="s">
        <v>420</v>
      </c>
      <c r="C293" s="92">
        <v>2</v>
      </c>
      <c r="D293" s="91" t="s">
        <v>114</v>
      </c>
      <c r="E293" s="155"/>
      <c r="F293" s="155"/>
      <c r="G293" s="93">
        <f>SUM(E293,F293)*C293</f>
        <v>0</v>
      </c>
      <c r="H293" s="130"/>
    </row>
    <row r="294" spans="1:8" s="76" customFormat="1" x14ac:dyDescent="0.2">
      <c r="A294" s="119" t="s">
        <v>375</v>
      </c>
      <c r="B294" s="134" t="s">
        <v>377</v>
      </c>
      <c r="C294" s="92">
        <v>1</v>
      </c>
      <c r="D294" s="91" t="s">
        <v>103</v>
      </c>
      <c r="E294" s="155"/>
      <c r="F294" s="155"/>
      <c r="G294" s="93">
        <f t="shared" ref="G294" si="66">SUM(E294,F294)*C294</f>
        <v>0</v>
      </c>
      <c r="H294" s="130"/>
    </row>
    <row r="295" spans="1:8" s="76" customFormat="1" x14ac:dyDescent="0.2">
      <c r="A295" s="119" t="s">
        <v>376</v>
      </c>
      <c r="B295" s="144" t="s">
        <v>662</v>
      </c>
      <c r="C295" s="92">
        <v>1</v>
      </c>
      <c r="D295" s="91" t="s">
        <v>114</v>
      </c>
      <c r="E295" s="155"/>
      <c r="F295" s="155"/>
      <c r="G295" s="93">
        <f>SUM(E295:F295)*C295</f>
        <v>0</v>
      </c>
      <c r="H295" s="130"/>
    </row>
    <row r="296" spans="1:8" s="76" customFormat="1" ht="25.5" customHeight="1" x14ac:dyDescent="0.2">
      <c r="A296" s="119" t="s">
        <v>378</v>
      </c>
      <c r="B296" s="134" t="s">
        <v>204</v>
      </c>
      <c r="C296" s="92">
        <v>1</v>
      </c>
      <c r="D296" s="91" t="s">
        <v>114</v>
      </c>
      <c r="E296" s="155"/>
      <c r="F296" s="155"/>
      <c r="G296" s="93">
        <f>SUM(E296:F296)*C296</f>
        <v>0</v>
      </c>
      <c r="H296" s="130"/>
    </row>
    <row r="297" spans="1:8" s="76" customFormat="1" ht="38.25" x14ac:dyDescent="0.2">
      <c r="A297" s="119" t="s">
        <v>379</v>
      </c>
      <c r="B297" s="134" t="s">
        <v>381</v>
      </c>
      <c r="C297" s="92">
        <v>1</v>
      </c>
      <c r="D297" s="91" t="s">
        <v>114</v>
      </c>
      <c r="E297" s="155"/>
      <c r="F297" s="155"/>
      <c r="G297" s="93">
        <f t="shared" ref="G297" si="67">SUM(E297:F297)*C297</f>
        <v>0</v>
      </c>
      <c r="H297" s="130"/>
    </row>
    <row r="298" spans="1:8" s="76" customFormat="1" x14ac:dyDescent="0.2">
      <c r="A298" s="119" t="s">
        <v>380</v>
      </c>
      <c r="B298" s="134" t="s">
        <v>663</v>
      </c>
      <c r="C298" s="92">
        <v>100</v>
      </c>
      <c r="D298" s="91" t="s">
        <v>69</v>
      </c>
      <c r="E298" s="155"/>
      <c r="F298" s="155"/>
      <c r="G298" s="93">
        <f t="shared" ref="G298" si="68">SUM(E298:F298)*C298</f>
        <v>0</v>
      </c>
      <c r="H298" s="130"/>
    </row>
    <row r="299" spans="1:8" s="76" customFormat="1" ht="15" customHeight="1" x14ac:dyDescent="0.2">
      <c r="A299" s="119" t="s">
        <v>382</v>
      </c>
      <c r="B299" s="139" t="s">
        <v>664</v>
      </c>
      <c r="C299" s="141">
        <v>300</v>
      </c>
      <c r="D299" s="142" t="s">
        <v>69</v>
      </c>
      <c r="E299" s="155"/>
      <c r="F299" s="155"/>
      <c r="G299" s="143">
        <f t="shared" ref="G299:G301" si="69">SUM(E299,F299)*C299</f>
        <v>0</v>
      </c>
      <c r="H299" s="130"/>
    </row>
    <row r="300" spans="1:8" s="76" customFormat="1" x14ac:dyDescent="0.2">
      <c r="A300" s="119" t="s">
        <v>383</v>
      </c>
      <c r="B300" s="139" t="s">
        <v>665</v>
      </c>
      <c r="C300" s="141">
        <v>300</v>
      </c>
      <c r="D300" s="142" t="s">
        <v>69</v>
      </c>
      <c r="E300" s="155"/>
      <c r="F300" s="155"/>
      <c r="G300" s="143">
        <f t="shared" si="69"/>
        <v>0</v>
      </c>
      <c r="H300" s="130"/>
    </row>
    <row r="301" spans="1:8" s="76" customFormat="1" x14ac:dyDescent="0.2">
      <c r="A301" s="119" t="s">
        <v>384</v>
      </c>
      <c r="B301" s="139" t="s">
        <v>655</v>
      </c>
      <c r="C301" s="141">
        <v>500</v>
      </c>
      <c r="D301" s="142" t="s">
        <v>69</v>
      </c>
      <c r="E301" s="155"/>
      <c r="F301" s="155"/>
      <c r="G301" s="143">
        <f t="shared" si="69"/>
        <v>0</v>
      </c>
      <c r="H301" s="123">
        <f>SUM(G282:G301)</f>
        <v>0</v>
      </c>
    </row>
    <row r="302" spans="1:8" s="76" customFormat="1" x14ac:dyDescent="0.2">
      <c r="A302" s="124">
        <v>6</v>
      </c>
      <c r="B302" s="137" t="s">
        <v>133</v>
      </c>
      <c r="C302" s="126"/>
      <c r="D302" s="92"/>
      <c r="E302" s="157"/>
      <c r="F302" s="157"/>
      <c r="G302" s="121"/>
      <c r="H302" s="130"/>
    </row>
    <row r="303" spans="1:8" ht="51" x14ac:dyDescent="0.2">
      <c r="A303" s="119" t="s">
        <v>71</v>
      </c>
      <c r="B303" s="134" t="s">
        <v>385</v>
      </c>
      <c r="C303" s="92">
        <v>20</v>
      </c>
      <c r="D303" s="91" t="s">
        <v>69</v>
      </c>
      <c r="E303" s="155"/>
      <c r="F303" s="155"/>
      <c r="G303" s="93">
        <f t="shared" ref="G303:G310" si="70">SUM(E303,F303)*C303</f>
        <v>0</v>
      </c>
      <c r="H303" s="130"/>
    </row>
    <row r="304" spans="1:8" ht="38.25" x14ac:dyDescent="0.2">
      <c r="A304" s="119" t="s">
        <v>126</v>
      </c>
      <c r="B304" s="134" t="s">
        <v>175</v>
      </c>
      <c r="C304" s="92">
        <v>10</v>
      </c>
      <c r="D304" s="91" t="s">
        <v>114</v>
      </c>
      <c r="E304" s="155"/>
      <c r="F304" s="155"/>
      <c r="G304" s="93">
        <f>SUM(E304,F304)*C304</f>
        <v>0</v>
      </c>
      <c r="H304" s="130"/>
    </row>
    <row r="305" spans="1:8" ht="25.5" x14ac:dyDescent="0.2">
      <c r="A305" s="119" t="s">
        <v>115</v>
      </c>
      <c r="B305" s="134" t="s">
        <v>207</v>
      </c>
      <c r="C305" s="92">
        <v>100</v>
      </c>
      <c r="D305" s="91" t="s">
        <v>134</v>
      </c>
      <c r="E305" s="155"/>
      <c r="F305" s="155"/>
      <c r="G305" s="93">
        <f t="shared" si="70"/>
        <v>0</v>
      </c>
      <c r="H305" s="130"/>
    </row>
    <row r="306" spans="1:8" ht="25.5" x14ac:dyDescent="0.2">
      <c r="A306" s="119" t="s">
        <v>138</v>
      </c>
      <c r="B306" s="134" t="s">
        <v>143</v>
      </c>
      <c r="C306" s="92">
        <v>50</v>
      </c>
      <c r="D306" s="91" t="s">
        <v>69</v>
      </c>
      <c r="E306" s="155"/>
      <c r="F306" s="155"/>
      <c r="G306" s="93">
        <f t="shared" si="70"/>
        <v>0</v>
      </c>
      <c r="H306" s="130"/>
    </row>
    <row r="307" spans="1:8" x14ac:dyDescent="0.2">
      <c r="A307" s="119" t="s">
        <v>139</v>
      </c>
      <c r="B307" s="134" t="s">
        <v>135</v>
      </c>
      <c r="C307" s="92">
        <v>2</v>
      </c>
      <c r="D307" s="91" t="s">
        <v>114</v>
      </c>
      <c r="E307" s="155"/>
      <c r="F307" s="155"/>
      <c r="G307" s="93">
        <f t="shared" si="70"/>
        <v>0</v>
      </c>
      <c r="H307" s="130"/>
    </row>
    <row r="308" spans="1:8" ht="81" customHeight="1" x14ac:dyDescent="0.2">
      <c r="A308" s="119" t="s">
        <v>159</v>
      </c>
      <c r="B308" s="134" t="s">
        <v>386</v>
      </c>
      <c r="C308" s="92">
        <v>20</v>
      </c>
      <c r="D308" s="91" t="s">
        <v>69</v>
      </c>
      <c r="E308" s="155"/>
      <c r="F308" s="155"/>
      <c r="G308" s="93">
        <f t="shared" si="70"/>
        <v>0</v>
      </c>
      <c r="H308" s="130"/>
    </row>
    <row r="309" spans="1:8" ht="38.25" x14ac:dyDescent="0.2">
      <c r="A309" s="119" t="s">
        <v>140</v>
      </c>
      <c r="B309" s="134" t="s">
        <v>176</v>
      </c>
      <c r="C309" s="92">
        <v>8</v>
      </c>
      <c r="D309" s="91" t="s">
        <v>114</v>
      </c>
      <c r="E309" s="155"/>
      <c r="F309" s="155"/>
      <c r="G309" s="93">
        <f>SUM(E309,F309)*C309</f>
        <v>0</v>
      </c>
      <c r="H309" s="130"/>
    </row>
    <row r="310" spans="1:8" x14ac:dyDescent="0.2">
      <c r="A310" s="119" t="s">
        <v>141</v>
      </c>
      <c r="B310" s="134" t="s">
        <v>136</v>
      </c>
      <c r="C310" s="92">
        <v>1</v>
      </c>
      <c r="D310" s="91" t="s">
        <v>114</v>
      </c>
      <c r="E310" s="155"/>
      <c r="F310" s="155"/>
      <c r="G310" s="93">
        <f t="shared" si="70"/>
        <v>0</v>
      </c>
      <c r="H310" s="123">
        <f>SUM(G303:G310)</f>
        <v>0</v>
      </c>
    </row>
    <row r="311" spans="1:8" ht="25.5" x14ac:dyDescent="0.2">
      <c r="A311" s="124">
        <v>7</v>
      </c>
      <c r="B311" s="137" t="s">
        <v>595</v>
      </c>
      <c r="C311" s="126"/>
      <c r="D311" s="92"/>
      <c r="E311" s="93"/>
      <c r="F311" s="93"/>
      <c r="G311" s="121"/>
      <c r="H311" s="145"/>
    </row>
    <row r="312" spans="1:8" x14ac:dyDescent="0.2">
      <c r="A312" s="119" t="s">
        <v>72</v>
      </c>
      <c r="B312" s="134" t="s">
        <v>516</v>
      </c>
      <c r="C312" s="92">
        <v>150</v>
      </c>
      <c r="D312" s="91" t="s">
        <v>69</v>
      </c>
      <c r="E312" s="155"/>
      <c r="F312" s="155"/>
      <c r="G312" s="93">
        <f t="shared" ref="G312" si="71">SUM(E312,F312)*C312</f>
        <v>0</v>
      </c>
      <c r="H312" s="130"/>
    </row>
    <row r="313" spans="1:8" ht="25.5" x14ac:dyDescent="0.2">
      <c r="A313" s="119" t="s">
        <v>73</v>
      </c>
      <c r="B313" s="134" t="s">
        <v>203</v>
      </c>
      <c r="C313" s="92">
        <v>360</v>
      </c>
      <c r="D313" s="91" t="s">
        <v>69</v>
      </c>
      <c r="E313" s="155"/>
      <c r="F313" s="155"/>
      <c r="G313" s="122">
        <f>SUM(E313,F313)*C313</f>
        <v>0</v>
      </c>
      <c r="H313" s="130"/>
    </row>
    <row r="314" spans="1:8" x14ac:dyDescent="0.2">
      <c r="A314" s="119" t="s">
        <v>74</v>
      </c>
      <c r="B314" s="134" t="s">
        <v>632</v>
      </c>
      <c r="C314" s="92">
        <v>8</v>
      </c>
      <c r="D314" s="91" t="s">
        <v>69</v>
      </c>
      <c r="E314" s="155"/>
      <c r="F314" s="155"/>
      <c r="G314" s="122">
        <f>SUM(E314:F314)*C314</f>
        <v>0</v>
      </c>
      <c r="H314" s="130"/>
    </row>
    <row r="315" spans="1:8" ht="25.5" x14ac:dyDescent="0.2">
      <c r="A315" s="119" t="s">
        <v>507</v>
      </c>
      <c r="B315" s="134" t="s">
        <v>666</v>
      </c>
      <c r="C315" s="92">
        <v>2</v>
      </c>
      <c r="D315" s="91" t="s">
        <v>114</v>
      </c>
      <c r="E315" s="155"/>
      <c r="F315" s="155"/>
      <c r="G315" s="122">
        <f>SUM(E315:F315)*C315</f>
        <v>0</v>
      </c>
      <c r="H315" s="130"/>
    </row>
    <row r="316" spans="1:8" ht="25.5" x14ac:dyDescent="0.2">
      <c r="A316" s="119" t="s">
        <v>508</v>
      </c>
      <c r="B316" s="134" t="s">
        <v>667</v>
      </c>
      <c r="C316" s="92">
        <v>1</v>
      </c>
      <c r="D316" s="91" t="s">
        <v>114</v>
      </c>
      <c r="E316" s="155"/>
      <c r="F316" s="155"/>
      <c r="G316" s="122">
        <f>SUM(E316:F316)*C316</f>
        <v>0</v>
      </c>
      <c r="H316" s="130"/>
    </row>
    <row r="317" spans="1:8" x14ac:dyDescent="0.2">
      <c r="A317" s="119" t="s">
        <v>509</v>
      </c>
      <c r="B317" s="134" t="s">
        <v>634</v>
      </c>
      <c r="C317" s="92">
        <v>3</v>
      </c>
      <c r="D317" s="91" t="s">
        <v>114</v>
      </c>
      <c r="E317" s="155"/>
      <c r="F317" s="155"/>
      <c r="G317" s="122">
        <f>SUM(E317:F317)*C317</f>
        <v>0</v>
      </c>
      <c r="H317" s="130"/>
    </row>
    <row r="318" spans="1:8" x14ac:dyDescent="0.2">
      <c r="A318" s="119" t="s">
        <v>510</v>
      </c>
      <c r="B318" s="134" t="s">
        <v>171</v>
      </c>
      <c r="C318" s="92">
        <v>2</v>
      </c>
      <c r="D318" s="91" t="s">
        <v>114</v>
      </c>
      <c r="E318" s="155"/>
      <c r="F318" s="212" t="s">
        <v>149</v>
      </c>
      <c r="G318" s="122">
        <f t="shared" ref="G318:G322" si="72">SUM(E318,F318)*C318</f>
        <v>0</v>
      </c>
      <c r="H318" s="130"/>
    </row>
    <row r="319" spans="1:8" x14ac:dyDescent="0.2">
      <c r="A319" s="119" t="s">
        <v>511</v>
      </c>
      <c r="B319" s="134" t="s">
        <v>417</v>
      </c>
      <c r="C319" s="92">
        <v>10</v>
      </c>
      <c r="D319" s="91" t="s">
        <v>69</v>
      </c>
      <c r="E319" s="155"/>
      <c r="F319" s="155"/>
      <c r="G319" s="122">
        <f>SUM(E319,F319)*C319</f>
        <v>0</v>
      </c>
      <c r="H319" s="130"/>
    </row>
    <row r="320" spans="1:8" x14ac:dyDescent="0.2">
      <c r="A320" s="119" t="s">
        <v>512</v>
      </c>
      <c r="B320" s="134" t="s">
        <v>172</v>
      </c>
      <c r="C320" s="92">
        <v>4</v>
      </c>
      <c r="D320" s="91" t="s">
        <v>114</v>
      </c>
      <c r="E320" s="155"/>
      <c r="F320" s="155"/>
      <c r="G320" s="122">
        <f>SUM(E320,F320)*C320</f>
        <v>0</v>
      </c>
      <c r="H320" s="130"/>
    </row>
    <row r="321" spans="1:8" x14ac:dyDescent="0.2">
      <c r="A321" s="119" t="s">
        <v>513</v>
      </c>
      <c r="B321" s="134" t="s">
        <v>173</v>
      </c>
      <c r="C321" s="92">
        <v>3</v>
      </c>
      <c r="D321" s="91" t="s">
        <v>114</v>
      </c>
      <c r="E321" s="155"/>
      <c r="F321" s="155"/>
      <c r="G321" s="122">
        <f t="shared" si="72"/>
        <v>0</v>
      </c>
      <c r="H321" s="130"/>
    </row>
    <row r="322" spans="1:8" x14ac:dyDescent="0.2">
      <c r="A322" s="119" t="s">
        <v>514</v>
      </c>
      <c r="B322" s="134" t="s">
        <v>174</v>
      </c>
      <c r="C322" s="92">
        <v>1</v>
      </c>
      <c r="D322" s="91" t="s">
        <v>114</v>
      </c>
      <c r="E322" s="155"/>
      <c r="F322" s="155"/>
      <c r="G322" s="122">
        <f t="shared" si="72"/>
        <v>0</v>
      </c>
      <c r="H322" s="130"/>
    </row>
    <row r="323" spans="1:8" s="76" customFormat="1" x14ac:dyDescent="0.2">
      <c r="A323" s="119" t="s">
        <v>587</v>
      </c>
      <c r="B323" s="134" t="s">
        <v>586</v>
      </c>
      <c r="C323" s="92">
        <v>1</v>
      </c>
      <c r="D323" s="91" t="s">
        <v>114</v>
      </c>
      <c r="E323" s="155"/>
      <c r="F323" s="155"/>
      <c r="G323" s="122">
        <f t="shared" ref="G323:G324" si="73">SUM(E323,F323)*C323</f>
        <v>0</v>
      </c>
      <c r="H323" s="130"/>
    </row>
    <row r="324" spans="1:8" s="76" customFormat="1" x14ac:dyDescent="0.2">
      <c r="A324" s="119" t="s">
        <v>596</v>
      </c>
      <c r="B324" s="134" t="s">
        <v>222</v>
      </c>
      <c r="C324" s="92">
        <v>20</v>
      </c>
      <c r="D324" s="91" t="s">
        <v>69</v>
      </c>
      <c r="E324" s="155"/>
      <c r="F324" s="155"/>
      <c r="G324" s="122">
        <f t="shared" si="73"/>
        <v>0</v>
      </c>
      <c r="H324" s="130"/>
    </row>
    <row r="325" spans="1:8" s="76" customFormat="1" ht="25.5" x14ac:dyDescent="0.2">
      <c r="A325" s="119" t="s">
        <v>597</v>
      </c>
      <c r="B325" s="139" t="s">
        <v>598</v>
      </c>
      <c r="C325" s="141">
        <v>6</v>
      </c>
      <c r="D325" s="91" t="s">
        <v>114</v>
      </c>
      <c r="E325" s="155"/>
      <c r="F325" s="155"/>
      <c r="G325" s="143">
        <f t="shared" ref="G325" si="74">SUM(E325,F325)*C325</f>
        <v>0</v>
      </c>
      <c r="H325" s="123">
        <f>SUM(G312:G325)</f>
        <v>0</v>
      </c>
    </row>
    <row r="326" spans="1:8" x14ac:dyDescent="0.2">
      <c r="A326" s="124">
        <v>8</v>
      </c>
      <c r="B326" s="137" t="s">
        <v>515</v>
      </c>
      <c r="C326" s="126"/>
      <c r="D326" s="92"/>
      <c r="E326" s="93"/>
      <c r="F326" s="93"/>
      <c r="G326" s="121"/>
      <c r="H326" s="146"/>
    </row>
    <row r="327" spans="1:8" x14ac:dyDescent="0.2">
      <c r="A327" s="119" t="s">
        <v>75</v>
      </c>
      <c r="B327" s="134" t="s">
        <v>516</v>
      </c>
      <c r="C327" s="92">
        <v>100</v>
      </c>
      <c r="D327" s="91" t="s">
        <v>69</v>
      </c>
      <c r="E327" s="155"/>
      <c r="F327" s="155"/>
      <c r="G327" s="122">
        <f>SUM(E327,F327)*C327</f>
        <v>0</v>
      </c>
      <c r="H327" s="130"/>
    </row>
    <row r="328" spans="1:8" ht="25.5" x14ac:dyDescent="0.2">
      <c r="A328" s="119" t="s">
        <v>76</v>
      </c>
      <c r="B328" s="134" t="s">
        <v>203</v>
      </c>
      <c r="C328" s="92">
        <v>100</v>
      </c>
      <c r="D328" s="91" t="s">
        <v>69</v>
      </c>
      <c r="E328" s="155"/>
      <c r="F328" s="155"/>
      <c r="G328" s="122">
        <f>SUM(E328,F328)*C328</f>
        <v>0</v>
      </c>
      <c r="H328" s="130"/>
    </row>
    <row r="329" spans="1:8" ht="38.25" x14ac:dyDescent="0.2">
      <c r="A329" s="119" t="s">
        <v>77</v>
      </c>
      <c r="B329" s="134" t="s">
        <v>517</v>
      </c>
      <c r="C329" s="92">
        <v>4</v>
      </c>
      <c r="D329" s="91" t="s">
        <v>114</v>
      </c>
      <c r="E329" s="155"/>
      <c r="F329" s="155"/>
      <c r="G329" s="122">
        <f t="shared" ref="G329:G334" si="75">SUM(E329:F329)*C329</f>
        <v>0</v>
      </c>
      <c r="H329" s="130"/>
    </row>
    <row r="330" spans="1:8" x14ac:dyDescent="0.2">
      <c r="A330" s="119" t="s">
        <v>78</v>
      </c>
      <c r="B330" s="134" t="s">
        <v>518</v>
      </c>
      <c r="C330" s="92">
        <v>6</v>
      </c>
      <c r="D330" s="91" t="s">
        <v>69</v>
      </c>
      <c r="E330" s="155"/>
      <c r="F330" s="155"/>
      <c r="G330" s="122">
        <f t="shared" si="75"/>
        <v>0</v>
      </c>
      <c r="H330" s="130"/>
    </row>
    <row r="331" spans="1:8" x14ac:dyDescent="0.2">
      <c r="A331" s="119" t="s">
        <v>79</v>
      </c>
      <c r="B331" s="134" t="s">
        <v>519</v>
      </c>
      <c r="C331" s="92">
        <v>2</v>
      </c>
      <c r="D331" s="91" t="s">
        <v>114</v>
      </c>
      <c r="E331" s="155"/>
      <c r="F331" s="155"/>
      <c r="G331" s="122">
        <f t="shared" si="75"/>
        <v>0</v>
      </c>
      <c r="H331" s="130"/>
    </row>
    <row r="332" spans="1:8" x14ac:dyDescent="0.2">
      <c r="A332" s="119" t="s">
        <v>127</v>
      </c>
      <c r="B332" s="134" t="s">
        <v>520</v>
      </c>
      <c r="C332" s="92">
        <v>2</v>
      </c>
      <c r="D332" s="91" t="s">
        <v>114</v>
      </c>
      <c r="E332" s="155"/>
      <c r="F332" s="155"/>
      <c r="G332" s="122">
        <f t="shared" si="75"/>
        <v>0</v>
      </c>
      <c r="H332" s="130"/>
    </row>
    <row r="333" spans="1:8" x14ac:dyDescent="0.2">
      <c r="A333" s="119" t="s">
        <v>225</v>
      </c>
      <c r="B333" s="134" t="s">
        <v>521</v>
      </c>
      <c r="C333" s="92">
        <v>2</v>
      </c>
      <c r="D333" s="91" t="s">
        <v>114</v>
      </c>
      <c r="E333" s="155"/>
      <c r="F333" s="155"/>
      <c r="G333" s="122">
        <f t="shared" si="75"/>
        <v>0</v>
      </c>
      <c r="H333" s="130"/>
    </row>
    <row r="334" spans="1:8" x14ac:dyDescent="0.2">
      <c r="A334" s="119" t="s">
        <v>226</v>
      </c>
      <c r="B334" s="134" t="s">
        <v>522</v>
      </c>
      <c r="C334" s="92">
        <v>2</v>
      </c>
      <c r="D334" s="91" t="s">
        <v>114</v>
      </c>
      <c r="E334" s="155"/>
      <c r="F334" s="155"/>
      <c r="G334" s="122">
        <f t="shared" si="75"/>
        <v>0</v>
      </c>
      <c r="H334" s="130"/>
    </row>
    <row r="335" spans="1:8" x14ac:dyDescent="0.2">
      <c r="A335" s="119" t="s">
        <v>387</v>
      </c>
      <c r="B335" s="134" t="s">
        <v>129</v>
      </c>
      <c r="C335" s="92">
        <v>6</v>
      </c>
      <c r="D335" s="91" t="s">
        <v>69</v>
      </c>
      <c r="E335" s="155"/>
      <c r="F335" s="155"/>
      <c r="G335" s="122">
        <f t="shared" ref="G335:G342" si="76">SUM(E335,F335)*C335</f>
        <v>0</v>
      </c>
      <c r="H335" s="130"/>
    </row>
    <row r="336" spans="1:8" x14ac:dyDescent="0.2">
      <c r="A336" s="119" t="s">
        <v>388</v>
      </c>
      <c r="B336" s="134" t="s">
        <v>523</v>
      </c>
      <c r="C336" s="92">
        <v>4</v>
      </c>
      <c r="D336" s="91" t="s">
        <v>114</v>
      </c>
      <c r="E336" s="155"/>
      <c r="F336" s="155"/>
      <c r="G336" s="122">
        <f t="shared" si="76"/>
        <v>0</v>
      </c>
      <c r="H336" s="130"/>
    </row>
    <row r="337" spans="1:8" x14ac:dyDescent="0.2">
      <c r="A337" s="119" t="s">
        <v>389</v>
      </c>
      <c r="B337" s="134" t="s">
        <v>170</v>
      </c>
      <c r="C337" s="92">
        <v>2</v>
      </c>
      <c r="D337" s="91" t="s">
        <v>114</v>
      </c>
      <c r="E337" s="155"/>
      <c r="F337" s="155"/>
      <c r="G337" s="122">
        <f t="shared" si="76"/>
        <v>0</v>
      </c>
      <c r="H337" s="130"/>
    </row>
    <row r="338" spans="1:8" x14ac:dyDescent="0.2">
      <c r="A338" s="119" t="s">
        <v>524</v>
      </c>
      <c r="B338" s="134" t="s">
        <v>525</v>
      </c>
      <c r="C338" s="92">
        <v>2</v>
      </c>
      <c r="D338" s="91" t="s">
        <v>114</v>
      </c>
      <c r="E338" s="155"/>
      <c r="F338" s="155"/>
      <c r="G338" s="122">
        <f>SUM(E338,F338)*C338</f>
        <v>0</v>
      </c>
      <c r="H338" s="130"/>
    </row>
    <row r="339" spans="1:8" x14ac:dyDescent="0.2">
      <c r="A339" s="119" t="s">
        <v>526</v>
      </c>
      <c r="B339" s="134" t="s">
        <v>527</v>
      </c>
      <c r="C339" s="92">
        <v>1</v>
      </c>
      <c r="D339" s="91" t="s">
        <v>114</v>
      </c>
      <c r="E339" s="155"/>
      <c r="F339" s="155"/>
      <c r="G339" s="122">
        <f t="shared" si="76"/>
        <v>0</v>
      </c>
      <c r="H339" s="130"/>
    </row>
    <row r="340" spans="1:8" ht="25.5" x14ac:dyDescent="0.2">
      <c r="A340" s="119" t="s">
        <v>528</v>
      </c>
      <c r="B340" s="134" t="s">
        <v>668</v>
      </c>
      <c r="C340" s="92">
        <v>3</v>
      </c>
      <c r="D340" s="91" t="s">
        <v>114</v>
      </c>
      <c r="E340" s="155"/>
      <c r="F340" s="155"/>
      <c r="G340" s="122">
        <f t="shared" si="76"/>
        <v>0</v>
      </c>
      <c r="H340" s="130"/>
    </row>
    <row r="341" spans="1:8" ht="25.5" x14ac:dyDescent="0.2">
      <c r="A341" s="119" t="s">
        <v>529</v>
      </c>
      <c r="B341" s="134" t="s">
        <v>530</v>
      </c>
      <c r="C341" s="92">
        <v>70</v>
      </c>
      <c r="D341" s="91" t="s">
        <v>114</v>
      </c>
      <c r="E341" s="155"/>
      <c r="F341" s="155"/>
      <c r="G341" s="122">
        <f t="shared" si="76"/>
        <v>0</v>
      </c>
      <c r="H341" s="130"/>
    </row>
    <row r="342" spans="1:8" x14ac:dyDescent="0.2">
      <c r="A342" s="119" t="s">
        <v>531</v>
      </c>
      <c r="B342" s="134" t="s">
        <v>532</v>
      </c>
      <c r="C342" s="92">
        <v>1</v>
      </c>
      <c r="D342" s="91" t="s">
        <v>114</v>
      </c>
      <c r="E342" s="155"/>
      <c r="F342" s="155"/>
      <c r="G342" s="122">
        <f t="shared" si="76"/>
        <v>0</v>
      </c>
      <c r="H342" s="130"/>
    </row>
    <row r="343" spans="1:8" x14ac:dyDescent="0.2">
      <c r="A343" s="119" t="s">
        <v>533</v>
      </c>
      <c r="B343" s="134" t="s">
        <v>534</v>
      </c>
      <c r="C343" s="92">
        <v>4</v>
      </c>
      <c r="D343" s="91" t="s">
        <v>114</v>
      </c>
      <c r="E343" s="155"/>
      <c r="F343" s="155"/>
      <c r="G343" s="122">
        <f t="shared" ref="G343:G355" si="77">SUM(E343:F343)*C343</f>
        <v>0</v>
      </c>
      <c r="H343" s="130"/>
    </row>
    <row r="344" spans="1:8" ht="38.25" x14ac:dyDescent="0.2">
      <c r="A344" s="119" t="s">
        <v>535</v>
      </c>
      <c r="B344" s="134" t="s">
        <v>536</v>
      </c>
      <c r="C344" s="92">
        <v>1</v>
      </c>
      <c r="D344" s="91" t="s">
        <v>114</v>
      </c>
      <c r="E344" s="155"/>
      <c r="F344" s="155"/>
      <c r="G344" s="122">
        <f t="shared" si="77"/>
        <v>0</v>
      </c>
      <c r="H344" s="130"/>
    </row>
    <row r="345" spans="1:8" ht="38.25" x14ac:dyDescent="0.2">
      <c r="A345" s="119" t="s">
        <v>537</v>
      </c>
      <c r="B345" s="134" t="s">
        <v>538</v>
      </c>
      <c r="C345" s="92">
        <v>1</v>
      </c>
      <c r="D345" s="91" t="s">
        <v>114</v>
      </c>
      <c r="E345" s="155"/>
      <c r="F345" s="155"/>
      <c r="G345" s="122">
        <f t="shared" si="77"/>
        <v>0</v>
      </c>
      <c r="H345" s="130"/>
    </row>
    <row r="346" spans="1:8" x14ac:dyDescent="0.2">
      <c r="A346" s="119" t="s">
        <v>539</v>
      </c>
      <c r="B346" s="134" t="s">
        <v>540</v>
      </c>
      <c r="C346" s="92">
        <v>1</v>
      </c>
      <c r="D346" s="91" t="s">
        <v>114</v>
      </c>
      <c r="E346" s="155"/>
      <c r="F346" s="155"/>
      <c r="G346" s="122">
        <f t="shared" si="77"/>
        <v>0</v>
      </c>
      <c r="H346" s="130"/>
    </row>
    <row r="347" spans="1:8" ht="25.5" x14ac:dyDescent="0.2">
      <c r="A347" s="119" t="s">
        <v>541</v>
      </c>
      <c r="B347" s="134" t="s">
        <v>669</v>
      </c>
      <c r="C347" s="92">
        <v>1</v>
      </c>
      <c r="D347" s="91" t="s">
        <v>114</v>
      </c>
      <c r="E347" s="155"/>
      <c r="F347" s="155"/>
      <c r="G347" s="122">
        <f t="shared" si="77"/>
        <v>0</v>
      </c>
      <c r="H347" s="130"/>
    </row>
    <row r="348" spans="1:8" x14ac:dyDescent="0.2">
      <c r="A348" s="119" t="s">
        <v>542</v>
      </c>
      <c r="B348" s="134" t="s">
        <v>543</v>
      </c>
      <c r="C348" s="92">
        <v>50</v>
      </c>
      <c r="D348" s="91" t="s">
        <v>69</v>
      </c>
      <c r="E348" s="155"/>
      <c r="F348" s="155"/>
      <c r="G348" s="122">
        <f t="shared" si="77"/>
        <v>0</v>
      </c>
      <c r="H348" s="130"/>
    </row>
    <row r="349" spans="1:8" ht="25.5" x14ac:dyDescent="0.2">
      <c r="A349" s="119" t="s">
        <v>544</v>
      </c>
      <c r="B349" s="134" t="s">
        <v>545</v>
      </c>
      <c r="C349" s="92">
        <v>5</v>
      </c>
      <c r="D349" s="91" t="s">
        <v>69</v>
      </c>
      <c r="E349" s="155"/>
      <c r="F349" s="155"/>
      <c r="G349" s="122">
        <f t="shared" si="77"/>
        <v>0</v>
      </c>
      <c r="H349" s="130"/>
    </row>
    <row r="350" spans="1:8" x14ac:dyDescent="0.2">
      <c r="A350" s="119" t="s">
        <v>546</v>
      </c>
      <c r="B350" s="134" t="s">
        <v>547</v>
      </c>
      <c r="C350" s="92">
        <v>2</v>
      </c>
      <c r="D350" s="91" t="s">
        <v>114</v>
      </c>
      <c r="E350" s="155"/>
      <c r="F350" s="155"/>
      <c r="G350" s="122">
        <f t="shared" si="77"/>
        <v>0</v>
      </c>
      <c r="H350" s="130"/>
    </row>
    <row r="351" spans="1:8" x14ac:dyDescent="0.2">
      <c r="A351" s="119" t="s">
        <v>548</v>
      </c>
      <c r="B351" s="134" t="s">
        <v>549</v>
      </c>
      <c r="C351" s="92">
        <v>30</v>
      </c>
      <c r="D351" s="91" t="s">
        <v>114</v>
      </c>
      <c r="E351" s="155"/>
      <c r="F351" s="121" t="s">
        <v>113</v>
      </c>
      <c r="G351" s="122">
        <f t="shared" si="77"/>
        <v>0</v>
      </c>
      <c r="H351" s="130"/>
    </row>
    <row r="352" spans="1:8" x14ac:dyDescent="0.2">
      <c r="A352" s="119" t="s">
        <v>550</v>
      </c>
      <c r="B352" s="134" t="s">
        <v>551</v>
      </c>
      <c r="C352" s="92">
        <v>20</v>
      </c>
      <c r="D352" s="91" t="s">
        <v>114</v>
      </c>
      <c r="E352" s="155"/>
      <c r="F352" s="121" t="s">
        <v>113</v>
      </c>
      <c r="G352" s="122">
        <f t="shared" si="77"/>
        <v>0</v>
      </c>
      <c r="H352" s="130"/>
    </row>
    <row r="353" spans="1:8" ht="25.5" x14ac:dyDescent="0.2">
      <c r="A353" s="119" t="s">
        <v>552</v>
      </c>
      <c r="B353" s="134" t="s">
        <v>670</v>
      </c>
      <c r="C353" s="92">
        <v>6</v>
      </c>
      <c r="D353" s="91" t="s">
        <v>114</v>
      </c>
      <c r="E353" s="155"/>
      <c r="F353" s="121" t="s">
        <v>113</v>
      </c>
      <c r="G353" s="122">
        <f t="shared" si="77"/>
        <v>0</v>
      </c>
      <c r="H353" s="130"/>
    </row>
    <row r="354" spans="1:8" ht="25.5" x14ac:dyDescent="0.2">
      <c r="A354" s="119" t="s">
        <v>553</v>
      </c>
      <c r="B354" s="134" t="s">
        <v>554</v>
      </c>
      <c r="C354" s="92">
        <v>1</v>
      </c>
      <c r="D354" s="91" t="s">
        <v>114</v>
      </c>
      <c r="E354" s="155"/>
      <c r="F354" s="155"/>
      <c r="G354" s="122">
        <f t="shared" si="77"/>
        <v>0</v>
      </c>
      <c r="H354" s="130"/>
    </row>
    <row r="355" spans="1:8" ht="25.5" x14ac:dyDescent="0.2">
      <c r="A355" s="119" t="s">
        <v>555</v>
      </c>
      <c r="B355" s="134" t="s">
        <v>556</v>
      </c>
      <c r="C355" s="92">
        <v>1</v>
      </c>
      <c r="D355" s="91" t="s">
        <v>114</v>
      </c>
      <c r="E355" s="155"/>
      <c r="F355" s="155"/>
      <c r="G355" s="122">
        <f t="shared" si="77"/>
        <v>0</v>
      </c>
      <c r="H355" s="123">
        <f>SUM(G327:G355)</f>
        <v>0</v>
      </c>
    </row>
    <row r="356" spans="1:8" x14ac:dyDescent="0.2">
      <c r="A356" s="124">
        <v>9</v>
      </c>
      <c r="B356" s="137" t="s">
        <v>390</v>
      </c>
      <c r="C356" s="126"/>
      <c r="D356" s="92"/>
      <c r="E356" s="93"/>
      <c r="F356" s="93"/>
      <c r="G356" s="121"/>
      <c r="H356" s="147"/>
    </row>
    <row r="357" spans="1:8" ht="38.25" x14ac:dyDescent="0.2">
      <c r="A357" s="119" t="s">
        <v>80</v>
      </c>
      <c r="B357" s="134" t="s">
        <v>391</v>
      </c>
      <c r="C357" s="92">
        <v>12</v>
      </c>
      <c r="D357" s="91" t="s">
        <v>69</v>
      </c>
      <c r="E357" s="155"/>
      <c r="F357" s="155"/>
      <c r="G357" s="122">
        <f t="shared" ref="G357:G359" si="78">SUM(E357:F357)*C357</f>
        <v>0</v>
      </c>
      <c r="H357" s="130"/>
    </row>
    <row r="358" spans="1:8" ht="25.5" x14ac:dyDescent="0.2">
      <c r="A358" s="119" t="s">
        <v>128</v>
      </c>
      <c r="B358" s="134" t="s">
        <v>392</v>
      </c>
      <c r="C358" s="92">
        <v>5</v>
      </c>
      <c r="D358" s="91" t="s">
        <v>114</v>
      </c>
      <c r="E358" s="155"/>
      <c r="F358" s="155"/>
      <c r="G358" s="122">
        <f t="shared" si="78"/>
        <v>0</v>
      </c>
      <c r="H358" s="130"/>
    </row>
    <row r="359" spans="1:8" ht="25.5" x14ac:dyDescent="0.2">
      <c r="A359" s="119" t="s">
        <v>227</v>
      </c>
      <c r="B359" s="134" t="s">
        <v>143</v>
      </c>
      <c r="C359" s="92">
        <v>300</v>
      </c>
      <c r="D359" s="91" t="s">
        <v>69</v>
      </c>
      <c r="E359" s="155"/>
      <c r="F359" s="155"/>
      <c r="G359" s="122">
        <f t="shared" si="78"/>
        <v>0</v>
      </c>
      <c r="H359" s="130"/>
    </row>
    <row r="360" spans="1:8" x14ac:dyDescent="0.2">
      <c r="A360" s="119" t="s">
        <v>228</v>
      </c>
      <c r="B360" s="134" t="s">
        <v>671</v>
      </c>
      <c r="C360" s="92">
        <v>6</v>
      </c>
      <c r="D360" s="91" t="s">
        <v>114</v>
      </c>
      <c r="E360" s="155"/>
      <c r="F360" s="155"/>
      <c r="G360" s="122">
        <f>SUM(E360:F360)*C360</f>
        <v>0</v>
      </c>
      <c r="H360" s="130"/>
    </row>
    <row r="361" spans="1:8" x14ac:dyDescent="0.2">
      <c r="A361" s="119" t="s">
        <v>229</v>
      </c>
      <c r="B361" s="134" t="s">
        <v>644</v>
      </c>
      <c r="C361" s="92">
        <v>6</v>
      </c>
      <c r="D361" s="91" t="s">
        <v>69</v>
      </c>
      <c r="E361" s="155"/>
      <c r="F361" s="155"/>
      <c r="G361" s="122">
        <f>SUM(E361:F361)*C361</f>
        <v>0</v>
      </c>
      <c r="H361" s="130"/>
    </row>
    <row r="362" spans="1:8" x14ac:dyDescent="0.2">
      <c r="A362" s="119" t="s">
        <v>230</v>
      </c>
      <c r="B362" s="134" t="s">
        <v>635</v>
      </c>
      <c r="C362" s="92">
        <v>6</v>
      </c>
      <c r="D362" s="91" t="s">
        <v>69</v>
      </c>
      <c r="E362" s="155"/>
      <c r="F362" s="155"/>
      <c r="G362" s="122">
        <f>SUM(E362,F362)*C362</f>
        <v>0</v>
      </c>
      <c r="H362" s="130"/>
    </row>
    <row r="363" spans="1:8" x14ac:dyDescent="0.2">
      <c r="A363" s="119" t="s">
        <v>557</v>
      </c>
      <c r="B363" s="134" t="s">
        <v>558</v>
      </c>
      <c r="C363" s="92">
        <v>1</v>
      </c>
      <c r="D363" s="91" t="s">
        <v>114</v>
      </c>
      <c r="E363" s="121" t="s">
        <v>149</v>
      </c>
      <c r="F363" s="155"/>
      <c r="G363" s="122">
        <f>SUM(E363,F363)*C363</f>
        <v>0</v>
      </c>
      <c r="H363" s="130"/>
    </row>
    <row r="364" spans="1:8" x14ac:dyDescent="0.2">
      <c r="A364" s="124">
        <v>10</v>
      </c>
      <c r="B364" s="137" t="s">
        <v>105</v>
      </c>
      <c r="C364" s="126" t="s">
        <v>106</v>
      </c>
      <c r="D364" s="92"/>
      <c r="E364" s="93"/>
      <c r="F364" s="93"/>
      <c r="G364" s="121"/>
      <c r="H364" s="130"/>
    </row>
    <row r="365" spans="1:8" x14ac:dyDescent="0.2">
      <c r="A365" s="119" t="s">
        <v>121</v>
      </c>
      <c r="B365" s="134" t="s">
        <v>672</v>
      </c>
      <c r="C365" s="92">
        <v>40</v>
      </c>
      <c r="D365" s="91" t="s">
        <v>114</v>
      </c>
      <c r="E365" s="155"/>
      <c r="F365" s="155"/>
      <c r="G365" s="93">
        <f t="shared" ref="G365" si="79">SUM(E365:F365)*C365</f>
        <v>0</v>
      </c>
      <c r="H365" s="130"/>
    </row>
    <row r="366" spans="1:8" x14ac:dyDescent="0.2">
      <c r="A366" s="119" t="s">
        <v>122</v>
      </c>
      <c r="B366" s="134" t="s">
        <v>559</v>
      </c>
      <c r="C366" s="92">
        <v>2</v>
      </c>
      <c r="D366" s="91" t="s">
        <v>114</v>
      </c>
      <c r="E366" s="155"/>
      <c r="F366" s="155"/>
      <c r="G366" s="93">
        <f>SUM(E366:F366)*C366</f>
        <v>0</v>
      </c>
      <c r="H366" s="130"/>
    </row>
    <row r="367" spans="1:8" ht="25.5" x14ac:dyDescent="0.2">
      <c r="A367" s="119" t="s">
        <v>146</v>
      </c>
      <c r="B367" s="134" t="s">
        <v>560</v>
      </c>
      <c r="C367" s="92">
        <v>3</v>
      </c>
      <c r="D367" s="91" t="s">
        <v>103</v>
      </c>
      <c r="E367" s="121" t="s">
        <v>149</v>
      </c>
      <c r="F367" s="155"/>
      <c r="G367" s="93">
        <f t="shared" ref="G367" si="80">SUM(E367:F367)*C367</f>
        <v>0</v>
      </c>
      <c r="H367" s="130"/>
    </row>
    <row r="368" spans="1:8" x14ac:dyDescent="0.2">
      <c r="A368" s="119" t="s">
        <v>231</v>
      </c>
      <c r="B368" s="134" t="s">
        <v>561</v>
      </c>
      <c r="C368" s="92">
        <v>1</v>
      </c>
      <c r="D368" s="91" t="s">
        <v>114</v>
      </c>
      <c r="E368" s="121" t="s">
        <v>149</v>
      </c>
      <c r="F368" s="155"/>
      <c r="G368" s="93">
        <f>SUM(E368:F368)*C368</f>
        <v>0</v>
      </c>
      <c r="H368" s="130"/>
    </row>
    <row r="369" spans="1:8" x14ac:dyDescent="0.2">
      <c r="A369" s="119" t="s">
        <v>232</v>
      </c>
      <c r="B369" s="134" t="s">
        <v>206</v>
      </c>
      <c r="C369" s="92">
        <v>12</v>
      </c>
      <c r="D369" s="91" t="s">
        <v>114</v>
      </c>
      <c r="E369" s="121" t="s">
        <v>149</v>
      </c>
      <c r="F369" s="155"/>
      <c r="G369" s="93">
        <f t="shared" ref="G369:G370" si="81">SUM(E369:F369)*C369</f>
        <v>0</v>
      </c>
      <c r="H369" s="130"/>
    </row>
    <row r="370" spans="1:8" x14ac:dyDescent="0.2">
      <c r="A370" s="119" t="s">
        <v>233</v>
      </c>
      <c r="B370" s="134" t="s">
        <v>562</v>
      </c>
      <c r="C370" s="92">
        <v>1</v>
      </c>
      <c r="D370" s="91" t="s">
        <v>114</v>
      </c>
      <c r="E370" s="121" t="s">
        <v>149</v>
      </c>
      <c r="F370" s="155"/>
      <c r="G370" s="93">
        <f t="shared" si="81"/>
        <v>0</v>
      </c>
      <c r="H370" s="130"/>
    </row>
    <row r="371" spans="1:8" x14ac:dyDescent="0.2">
      <c r="A371" s="119" t="s">
        <v>398</v>
      </c>
      <c r="B371" s="134" t="s">
        <v>563</v>
      </c>
      <c r="C371" s="92">
        <v>1</v>
      </c>
      <c r="D371" s="91" t="s">
        <v>114</v>
      </c>
      <c r="E371" s="121" t="s">
        <v>149</v>
      </c>
      <c r="F371" s="155"/>
      <c r="G371" s="93">
        <f t="shared" ref="G371" si="82">SUM(E371:F371)*C371</f>
        <v>0</v>
      </c>
      <c r="H371" s="130"/>
    </row>
    <row r="372" spans="1:8" x14ac:dyDescent="0.2">
      <c r="A372" s="119" t="s">
        <v>234</v>
      </c>
      <c r="B372" s="134" t="s">
        <v>237</v>
      </c>
      <c r="C372" s="92">
        <v>18</v>
      </c>
      <c r="D372" s="91" t="s">
        <v>114</v>
      </c>
      <c r="E372" s="155"/>
      <c r="F372" s="155"/>
      <c r="G372" s="93">
        <f t="shared" ref="G372:G373" si="83">SUM(E372:F372)*C372</f>
        <v>0</v>
      </c>
      <c r="H372" s="130"/>
    </row>
    <row r="373" spans="1:8" ht="25.5" x14ac:dyDescent="0.2">
      <c r="A373" s="119" t="s">
        <v>235</v>
      </c>
      <c r="B373" s="134" t="s">
        <v>564</v>
      </c>
      <c r="C373" s="92">
        <v>1</v>
      </c>
      <c r="D373" s="91" t="s">
        <v>103</v>
      </c>
      <c r="E373" s="121" t="s">
        <v>149</v>
      </c>
      <c r="F373" s="155"/>
      <c r="G373" s="93">
        <f t="shared" si="83"/>
        <v>0</v>
      </c>
      <c r="H373" s="123">
        <f>SUM(G357:G373)</f>
        <v>0</v>
      </c>
    </row>
    <row r="374" spans="1:8" x14ac:dyDescent="0.2">
      <c r="A374" s="94"/>
      <c r="B374" s="234" t="s">
        <v>15</v>
      </c>
      <c r="C374" s="234"/>
      <c r="D374" s="235"/>
      <c r="E374" s="95">
        <f>SUMPRODUCT(E176:E373,$C176:$C373)</f>
        <v>0</v>
      </c>
      <c r="F374" s="96">
        <f>SUMPRODUCT(F176:F373,$C176:$C373)</f>
        <v>0</v>
      </c>
      <c r="G374" s="97">
        <f>E374+F374</f>
        <v>0</v>
      </c>
      <c r="H374" s="133">
        <f>SUM(H176:H373)</f>
        <v>0</v>
      </c>
    </row>
    <row r="375" spans="1:8" ht="15.75" thickBot="1" x14ac:dyDescent="0.25">
      <c r="A375" s="94"/>
      <c r="B375" s="234" t="s">
        <v>110</v>
      </c>
      <c r="C375" s="234"/>
      <c r="D375" s="235"/>
      <c r="E375" s="96">
        <f>SUM(E135,E173,E374)</f>
        <v>0</v>
      </c>
      <c r="F375" s="96">
        <f>SUM(F135,F173,F374)</f>
        <v>0</v>
      </c>
      <c r="G375" s="97">
        <f>E375+F375</f>
        <v>0</v>
      </c>
    </row>
    <row r="376" spans="1:8" ht="15.75" thickBot="1" x14ac:dyDescent="0.25">
      <c r="A376" s="99"/>
      <c r="B376" s="217" t="s">
        <v>109</v>
      </c>
      <c r="C376" s="217"/>
      <c r="D376" s="218"/>
      <c r="E376" s="100">
        <f>TRUNC(E375*(1+$G$3),2)</f>
        <v>0</v>
      </c>
      <c r="F376" s="101">
        <f>TRUNC(F375*(1+$G$3),2)</f>
        <v>0</v>
      </c>
      <c r="G376" s="102">
        <f>E376+F376</f>
        <v>0</v>
      </c>
    </row>
  </sheetData>
  <sheetProtection selectLockedCells="1"/>
  <protectedRanges>
    <protectedRange sqref="E151:F151" name="Intervalo1_2"/>
    <protectedRange sqref="E150:F150" name="Intervalo1_1_1"/>
  </protectedRanges>
  <mergeCells count="22">
    <mergeCell ref="B374:D374"/>
    <mergeCell ref="D9:G9"/>
    <mergeCell ref="B376:D376"/>
    <mergeCell ref="G12:G13"/>
    <mergeCell ref="A1:G1"/>
    <mergeCell ref="B12:B13"/>
    <mergeCell ref="D12:D13"/>
    <mergeCell ref="A7:G7"/>
    <mergeCell ref="C12:C13"/>
    <mergeCell ref="A12:A13"/>
    <mergeCell ref="E12:F12"/>
    <mergeCell ref="A6:G6"/>
    <mergeCell ref="B375:D375"/>
    <mergeCell ref="A10:G10"/>
    <mergeCell ref="B135:D135"/>
    <mergeCell ref="A3:D3"/>
    <mergeCell ref="B173:D173"/>
    <mergeCell ref="E2:F2"/>
    <mergeCell ref="E3:F3"/>
    <mergeCell ref="E4:F4"/>
    <mergeCell ref="E5:F5"/>
    <mergeCell ref="D8:E8"/>
  </mergeCells>
  <phoneticPr fontId="27" type="noConversion"/>
  <conditionalFormatting sqref="G98 G101 A125 G125 G72:G73 A98:A105 B375 G43 G55:G56 G68:G69 G127:G129 G66 G117:G118 A43:A45 A51:A53 A55:A57 A66 A68:A69 A117:A121 A127:A129 G18 G23:G25 G34:G36 A20:A21 G47:G49 A47:A49 G76:G79 A72:A79 A81:A86 G62 A23:A37 A39:A41 A312:A325 G261:G263">
    <cfRule type="containsText" dxfId="200" priority="5164" stopIfTrue="1" operator="containsText" text="x,xx">
      <formula>NOT(ISERROR(SEARCH("x,xx",A18)))</formula>
    </cfRule>
  </conditionalFormatting>
  <conditionalFormatting sqref="B11">
    <cfRule type="containsText" dxfId="199" priority="5148" stopIfTrue="1" operator="containsText" text="x,xx">
      <formula>NOT(ISERROR(SEARCH("x,xx",B11)))</formula>
    </cfRule>
  </conditionalFormatting>
  <conditionalFormatting sqref="G11">
    <cfRule type="containsText" dxfId="198" priority="5147" stopIfTrue="1" operator="containsText" text="x,xx">
      <formula>NOT(ISERROR(SEARCH("x,xx",G11)))</formula>
    </cfRule>
  </conditionalFormatting>
  <conditionalFormatting sqref="B376">
    <cfRule type="containsText" dxfId="197" priority="4856" stopIfTrue="1" operator="containsText" text="x,xx">
      <formula>NOT(ISERROR(SEARCH("x,xx",B376)))</formula>
    </cfRule>
  </conditionalFormatting>
  <conditionalFormatting sqref="F19">
    <cfRule type="containsText" dxfId="196" priority="589" stopIfTrue="1" operator="containsText" text="x,xx">
      <formula>NOT(ISERROR(SEARCH("x,xx",F19)))</formula>
    </cfRule>
  </conditionalFormatting>
  <conditionalFormatting sqref="F15 B15">
    <cfRule type="containsText" dxfId="195" priority="593" stopIfTrue="1" operator="containsText" text="x,xx">
      <formula>NOT(ISERROR(SEARCH("x,xx",B15)))</formula>
    </cfRule>
  </conditionalFormatting>
  <conditionalFormatting sqref="B22">
    <cfRule type="containsText" dxfId="194" priority="581" stopIfTrue="1" operator="containsText" text="x,xx">
      <formula>NOT(ISERROR(SEARCH("x,xx",B22)))</formula>
    </cfRule>
  </conditionalFormatting>
  <conditionalFormatting sqref="G20">
    <cfRule type="containsText" dxfId="193" priority="454" stopIfTrue="1" operator="containsText" text="x,xx">
      <formula>NOT(ISERROR(SEARCH("x,xx",G20)))</formula>
    </cfRule>
  </conditionalFormatting>
  <conditionalFormatting sqref="B14">
    <cfRule type="containsText" dxfId="192" priority="591" stopIfTrue="1" operator="containsText" text="x,xx">
      <formula>NOT(ISERROR(SEARCH("x,xx",B14)))</formula>
    </cfRule>
  </conditionalFormatting>
  <conditionalFormatting sqref="B19">
    <cfRule type="containsText" dxfId="191" priority="590" stopIfTrue="1" operator="containsText" text="x,xx">
      <formula>NOT(ISERROR(SEARCH("x,xx",B19)))</formula>
    </cfRule>
  </conditionalFormatting>
  <conditionalFormatting sqref="F50">
    <cfRule type="containsText" dxfId="190" priority="547" stopIfTrue="1" operator="containsText" text="x,xx">
      <formula>NOT(ISERROR(SEARCH("x,xx",F50)))</formula>
    </cfRule>
  </conditionalFormatting>
  <conditionalFormatting sqref="B135">
    <cfRule type="containsText" dxfId="189" priority="586" stopIfTrue="1" operator="containsText" text="x,xx">
      <formula>NOT(ISERROR(SEARCH("x,xx",B135)))</formula>
    </cfRule>
  </conditionalFormatting>
  <conditionalFormatting sqref="F22">
    <cfRule type="containsText" dxfId="188" priority="580" stopIfTrue="1" operator="containsText" text="x,xx">
      <formula>NOT(ISERROR(SEARCH("x,xx",F22)))</formula>
    </cfRule>
  </conditionalFormatting>
  <conditionalFormatting sqref="B46">
    <cfRule type="containsText" dxfId="187" priority="551" stopIfTrue="1" operator="containsText" text="x,xx">
      <formula>NOT(ISERROR(SEARCH("x,xx",B46)))</formula>
    </cfRule>
  </conditionalFormatting>
  <conditionalFormatting sqref="F46">
    <cfRule type="containsText" dxfId="186" priority="550" stopIfTrue="1" operator="containsText" text="x,xx">
      <formula>NOT(ISERROR(SEARCH("x,xx",F46)))</formula>
    </cfRule>
  </conditionalFormatting>
  <conditionalFormatting sqref="B50">
    <cfRule type="containsText" dxfId="185" priority="548" stopIfTrue="1" operator="containsText" text="x,xx">
      <formula>NOT(ISERROR(SEARCH("x,xx",B50)))</formula>
    </cfRule>
  </conditionalFormatting>
  <conditionalFormatting sqref="G51">
    <cfRule type="containsText" dxfId="184" priority="546" stopIfTrue="1" operator="containsText" text="x,xx">
      <formula>NOT(ISERROR(SEARCH("x,xx",G51)))</formula>
    </cfRule>
  </conditionalFormatting>
  <conditionalFormatting sqref="B54">
    <cfRule type="containsText" dxfId="183" priority="545" stopIfTrue="1" operator="containsText" text="x,xx">
      <formula>NOT(ISERROR(SEARCH("x,xx",B54)))</formula>
    </cfRule>
  </conditionalFormatting>
  <conditionalFormatting sqref="F54">
    <cfRule type="containsText" dxfId="182" priority="544" stopIfTrue="1" operator="containsText" text="x,xx">
      <formula>NOT(ISERROR(SEARCH("x,xx",F54)))</formula>
    </cfRule>
  </conditionalFormatting>
  <conditionalFormatting sqref="B58:B59">
    <cfRule type="containsText" dxfId="181" priority="542" stopIfTrue="1" operator="containsText" text="x,xx">
      <formula>NOT(ISERROR(SEARCH("x,xx",B58)))</formula>
    </cfRule>
  </conditionalFormatting>
  <conditionalFormatting sqref="F58:F59">
    <cfRule type="containsText" dxfId="180" priority="541" stopIfTrue="1" operator="containsText" text="x,xx">
      <formula>NOT(ISERROR(SEARCH("x,xx",F58)))</formula>
    </cfRule>
  </conditionalFormatting>
  <conditionalFormatting sqref="B65">
    <cfRule type="containsText" dxfId="179" priority="536" stopIfTrue="1" operator="containsText" text="x,xx">
      <formula>NOT(ISERROR(SEARCH("x,xx",B65)))</formula>
    </cfRule>
  </conditionalFormatting>
  <conditionalFormatting sqref="B67">
    <cfRule type="containsText" dxfId="178" priority="534" stopIfTrue="1" operator="containsText" text="x,xx">
      <formula>NOT(ISERROR(SEARCH("x,xx",B67)))</formula>
    </cfRule>
  </conditionalFormatting>
  <conditionalFormatting sqref="B70:B71">
    <cfRule type="containsText" dxfId="177" priority="530" stopIfTrue="1" operator="containsText" text="x,xx">
      <formula>NOT(ISERROR(SEARCH("x,xx",B70)))</formula>
    </cfRule>
  </conditionalFormatting>
  <conditionalFormatting sqref="F70:F71">
    <cfRule type="containsText" dxfId="176" priority="529" stopIfTrue="1" operator="containsText" text="x,xx">
      <formula>NOT(ISERROR(SEARCH("x,xx",F70)))</formula>
    </cfRule>
  </conditionalFormatting>
  <conditionalFormatting sqref="B80">
    <cfRule type="containsText" dxfId="175" priority="528" stopIfTrue="1" operator="containsText" text="x,xx">
      <formula>NOT(ISERROR(SEARCH("x,xx",B80)))</formula>
    </cfRule>
  </conditionalFormatting>
  <conditionalFormatting sqref="F80">
    <cfRule type="containsText" dxfId="174" priority="527" stopIfTrue="1" operator="containsText" text="x,xx">
      <formula>NOT(ISERROR(SEARCH("x,xx",F80)))</formula>
    </cfRule>
  </conditionalFormatting>
  <conditionalFormatting sqref="B92">
    <cfRule type="containsText" dxfId="173" priority="522" stopIfTrue="1" operator="containsText" text="x,xx">
      <formula>NOT(ISERROR(SEARCH("x,xx",B92)))</formula>
    </cfRule>
  </conditionalFormatting>
  <conditionalFormatting sqref="F92">
    <cfRule type="containsText" dxfId="172" priority="521" stopIfTrue="1" operator="containsText" text="x,xx">
      <formula>NOT(ISERROR(SEARCH("x,xx",F92)))</formula>
    </cfRule>
  </conditionalFormatting>
  <conditionalFormatting sqref="B97">
    <cfRule type="containsText" dxfId="171" priority="520" stopIfTrue="1" operator="containsText" text="x,xx">
      <formula>NOT(ISERROR(SEARCH("x,xx",B97)))</formula>
    </cfRule>
  </conditionalFormatting>
  <conditionalFormatting sqref="F97">
    <cfRule type="containsText" dxfId="170" priority="519" stopIfTrue="1" operator="containsText" text="x,xx">
      <formula>NOT(ISERROR(SEARCH("x,xx",F97)))</formula>
    </cfRule>
  </conditionalFormatting>
  <conditionalFormatting sqref="B126">
    <cfRule type="containsText" dxfId="169" priority="518" stopIfTrue="1" operator="containsText" text="x,xx">
      <formula>NOT(ISERROR(SEARCH("x,xx",B126)))</formula>
    </cfRule>
  </conditionalFormatting>
  <conditionalFormatting sqref="F126">
    <cfRule type="containsText" dxfId="168" priority="517" stopIfTrue="1" operator="containsText" text="x,xx">
      <formula>NOT(ISERROR(SEARCH("x,xx",F126)))</formula>
    </cfRule>
  </conditionalFormatting>
  <conditionalFormatting sqref="B130">
    <cfRule type="containsText" dxfId="167" priority="516" stopIfTrue="1" operator="containsText" text="x,xx">
      <formula>NOT(ISERROR(SEARCH("x,xx",B130)))</formula>
    </cfRule>
  </conditionalFormatting>
  <conditionalFormatting sqref="F130">
    <cfRule type="containsText" dxfId="166" priority="515" stopIfTrue="1" operator="containsText" text="x,xx">
      <formula>NOT(ISERROR(SEARCH("x,xx",F130)))</formula>
    </cfRule>
  </conditionalFormatting>
  <conditionalFormatting sqref="G131:G134 A131:A134">
    <cfRule type="containsText" dxfId="165" priority="507" stopIfTrue="1" operator="containsText" text="x,xx">
      <formula>NOT(ISERROR(SEARCH("x,xx",A131)))</formula>
    </cfRule>
  </conditionalFormatting>
  <conditionalFormatting sqref="G17">
    <cfRule type="containsText" dxfId="164" priority="455" stopIfTrue="1" operator="containsText" text="x,xx">
      <formula>NOT(ISERROR(SEARCH("x,xx",G17)))</formula>
    </cfRule>
  </conditionalFormatting>
  <conditionalFormatting sqref="G113:G114 A113:A116">
    <cfRule type="containsText" dxfId="163" priority="401" stopIfTrue="1" operator="containsText" text="x,xx">
      <formula>NOT(ISERROR(SEARCH("x,xx",A113)))</formula>
    </cfRule>
  </conditionalFormatting>
  <conditionalFormatting sqref="A106 G106">
    <cfRule type="containsText" dxfId="162" priority="402" stopIfTrue="1" operator="containsText" text="x,xx">
      <formula>NOT(ISERROR(SEARCH("x,xx",A106)))</formula>
    </cfRule>
  </conditionalFormatting>
  <conditionalFormatting sqref="B124">
    <cfRule type="containsText" dxfId="161" priority="411" stopIfTrue="1" operator="containsText" text="x,xx">
      <formula>NOT(ISERROR(SEARCH("x,xx",B124)))</formula>
    </cfRule>
  </conditionalFormatting>
  <conditionalFormatting sqref="F124">
    <cfRule type="containsText" dxfId="160" priority="410" stopIfTrue="1" operator="containsText" text="x,xx">
      <formula>NOT(ISERROR(SEARCH("x,xx",F124)))</formula>
    </cfRule>
  </conditionalFormatting>
  <conditionalFormatting sqref="G122:G123 A122:A123">
    <cfRule type="containsText" dxfId="159" priority="403" stopIfTrue="1" operator="containsText" text="x,xx">
      <formula>NOT(ISERROR(SEARCH("x,xx",A122)))</formula>
    </cfRule>
  </conditionalFormatting>
  <conditionalFormatting sqref="G107">
    <cfRule type="containsText" dxfId="158" priority="389" stopIfTrue="1" operator="containsText" text="x,xx">
      <formula>NOT(ISERROR(SEARCH("x,xx",G107)))</formula>
    </cfRule>
  </conditionalFormatting>
  <conditionalFormatting sqref="G99">
    <cfRule type="containsText" dxfId="157" priority="400" stopIfTrue="1" operator="containsText" text="x,xx">
      <formula>NOT(ISERROR(SEARCH("x,xx",G99)))</formula>
    </cfRule>
  </conditionalFormatting>
  <conditionalFormatting sqref="A107:A109">
    <cfRule type="containsText" dxfId="156" priority="390" stopIfTrue="1" operator="containsText" text="x,xx">
      <formula>NOT(ISERROR(SEARCH("x,xx",A107)))</formula>
    </cfRule>
  </conditionalFormatting>
  <conditionalFormatting sqref="B87">
    <cfRule type="containsText" dxfId="155" priority="381" stopIfTrue="1" operator="containsText" text="x,xx">
      <formula>NOT(ISERROR(SEARCH("x,xx",B87)))</formula>
    </cfRule>
  </conditionalFormatting>
  <conditionalFormatting sqref="G88 A88:A91">
    <cfRule type="containsText" dxfId="154" priority="379" stopIfTrue="1" operator="containsText" text="x,xx">
      <formula>NOT(ISERROR(SEARCH("x,xx",A88)))</formula>
    </cfRule>
  </conditionalFormatting>
  <conditionalFormatting sqref="F87">
    <cfRule type="containsText" dxfId="153" priority="380" stopIfTrue="1" operator="containsText" text="x,xx">
      <formula>NOT(ISERROR(SEARCH("x,xx",F87)))</formula>
    </cfRule>
  </conditionalFormatting>
  <conditionalFormatting sqref="G90">
    <cfRule type="containsText" dxfId="152" priority="375" stopIfTrue="1" operator="containsText" text="x,xx">
      <formula>NOT(ISERROR(SEARCH("x,xx",G90)))</formula>
    </cfRule>
  </conditionalFormatting>
  <conditionalFormatting sqref="G57">
    <cfRule type="containsText" dxfId="151" priority="370" stopIfTrue="1" operator="containsText" text="x,xx">
      <formula>NOT(ISERROR(SEARCH("x,xx",G57)))</formula>
    </cfRule>
  </conditionalFormatting>
  <conditionalFormatting sqref="B42">
    <cfRule type="containsText" dxfId="150" priority="367" stopIfTrue="1" operator="containsText" text="x,xx">
      <formula>NOT(ISERROR(SEARCH("x,xx",B42)))</formula>
    </cfRule>
  </conditionalFormatting>
  <conditionalFormatting sqref="F42">
    <cfRule type="containsText" dxfId="149" priority="366" stopIfTrue="1" operator="containsText" text="x,xx">
      <formula>NOT(ISERROR(SEARCH("x,xx",F42)))</formula>
    </cfRule>
  </conditionalFormatting>
  <conditionalFormatting sqref="G44:G45">
    <cfRule type="containsText" dxfId="148" priority="363" stopIfTrue="1" operator="containsText" text="x,xx">
      <formula>NOT(ISERROR(SEARCH("x,xx",G44)))</formula>
    </cfRule>
  </conditionalFormatting>
  <conditionalFormatting sqref="G26">
    <cfRule type="containsText" dxfId="147" priority="355" stopIfTrue="1" operator="containsText" text="x,xx">
      <formula>NOT(ISERROR(SEARCH("x,xx",G26)))</formula>
    </cfRule>
  </conditionalFormatting>
  <conditionalFormatting sqref="G94:G96">
    <cfRule type="containsText" dxfId="146" priority="349" stopIfTrue="1" operator="containsText" text="x,xx">
      <formula>NOT(ISERROR(SEARCH("x,xx",G94)))</formula>
    </cfRule>
  </conditionalFormatting>
  <conditionalFormatting sqref="A111:A112">
    <cfRule type="containsText" dxfId="145" priority="343" stopIfTrue="1" operator="containsText" text="x,xx">
      <formula>NOT(ISERROR(SEARCH("x,xx",A111)))</formula>
    </cfRule>
  </conditionalFormatting>
  <conditionalFormatting sqref="A110 G110">
    <cfRule type="containsText" dxfId="144" priority="344" stopIfTrue="1" operator="containsText" text="x,xx">
      <formula>NOT(ISERROR(SEARCH("x,xx",A110)))</formula>
    </cfRule>
  </conditionalFormatting>
  <conditionalFormatting sqref="G102">
    <cfRule type="containsText" dxfId="143" priority="337" stopIfTrue="1" operator="containsText" text="x,xx">
      <formula>NOT(ISERROR(SEARCH("x,xx",G102)))</formula>
    </cfRule>
  </conditionalFormatting>
  <conditionalFormatting sqref="G116">
    <cfRule type="containsText" dxfId="142" priority="334" stopIfTrue="1" operator="containsText" text="x,xx">
      <formula>NOT(ISERROR(SEARCH("x,xx",G116)))</formula>
    </cfRule>
  </conditionalFormatting>
  <conditionalFormatting sqref="G37 G39:G41">
    <cfRule type="containsText" dxfId="141" priority="236" stopIfTrue="1" operator="containsText" text="x,xx">
      <formula>NOT(ISERROR(SEARCH("x,xx",G37)))</formula>
    </cfRule>
  </conditionalFormatting>
  <conditionalFormatting sqref="G27">
    <cfRule type="containsText" dxfId="140" priority="221" stopIfTrue="1" operator="containsText" text="x,xx">
      <formula>NOT(ISERROR(SEARCH("x,xx",G27)))</formula>
    </cfRule>
  </conditionalFormatting>
  <conditionalFormatting sqref="G89">
    <cfRule type="containsText" dxfId="139" priority="218" stopIfTrue="1" operator="containsText" text="x,xx">
      <formula>NOT(ISERROR(SEARCH("x,xx",G89)))</formula>
    </cfRule>
  </conditionalFormatting>
  <conditionalFormatting sqref="G53">
    <cfRule type="containsText" dxfId="138" priority="216" stopIfTrue="1" operator="containsText" text="x,xx">
      <formula>NOT(ISERROR(SEARCH("x,xx",G53)))</formula>
    </cfRule>
  </conditionalFormatting>
  <conditionalFormatting sqref="G61">
    <cfRule type="containsText" dxfId="137" priority="214" stopIfTrue="1" operator="containsText" text="x,xx">
      <formula>NOT(ISERROR(SEARCH("x,xx",G61)))</formula>
    </cfRule>
  </conditionalFormatting>
  <conditionalFormatting sqref="G60">
    <cfRule type="containsText" dxfId="136" priority="213" stopIfTrue="1" operator="containsText" text="x,xx">
      <formula>NOT(ISERROR(SEARCH("x,xx",G60)))</formula>
    </cfRule>
  </conditionalFormatting>
  <conditionalFormatting sqref="G91">
    <cfRule type="containsText" dxfId="135" priority="211" stopIfTrue="1" operator="containsText" text="x,xx">
      <formula>NOT(ISERROR(SEARCH("x,xx",G91)))</formula>
    </cfRule>
  </conditionalFormatting>
  <conditionalFormatting sqref="B63">
    <cfRule type="containsText" dxfId="134" priority="210" stopIfTrue="1" operator="containsText" text="x,xx">
      <formula>NOT(ISERROR(SEARCH("x,xx",B63)))</formula>
    </cfRule>
  </conditionalFormatting>
  <conditionalFormatting sqref="F63">
    <cfRule type="containsText" dxfId="133" priority="209" stopIfTrue="1" operator="containsText" text="x,xx">
      <formula>NOT(ISERROR(SEARCH("x,xx",F63)))</formula>
    </cfRule>
  </conditionalFormatting>
  <conditionalFormatting sqref="G64">
    <cfRule type="containsText" dxfId="132" priority="208" stopIfTrue="1" operator="containsText" text="x,xx">
      <formula>NOT(ISERROR(SEARCH("x,xx",G64)))</formula>
    </cfRule>
  </conditionalFormatting>
  <conditionalFormatting sqref="G74">
    <cfRule type="containsText" dxfId="131" priority="207" stopIfTrue="1" operator="containsText" text="x,xx">
      <formula>NOT(ISERROR(SEARCH("x,xx",G74)))</formula>
    </cfRule>
  </conditionalFormatting>
  <conditionalFormatting sqref="G372:G373 G200:G205 A176:A222 A233:A237 G367:G370 A365:A373 G181:G196">
    <cfRule type="containsText" dxfId="130" priority="197" stopIfTrue="1" operator="containsText" text="x,xx">
      <formula>NOT(ISERROR(SEARCH("x,xx",A176)))</formula>
    </cfRule>
  </conditionalFormatting>
  <conditionalFormatting sqref="G224:G225 G266:G267 G313:G315 G237:G239 A241 G228 A224:A230 A243 A245 A247 A249 A251 A253 A255 A257 A259 A261 A263 A265 A267 A290:A301">
    <cfRule type="containsText" dxfId="129" priority="196" stopIfTrue="1" operator="containsText" text="x,xx">
      <formula>NOT(ISERROR(SEARCH("x,xx",A224)))</formula>
    </cfRule>
  </conditionalFormatting>
  <conditionalFormatting sqref="B240">
    <cfRule type="containsText" dxfId="128" priority="193" stopIfTrue="1" operator="containsText" text="x,xx">
      <formula>NOT(ISERROR(SEARCH("x,xx",B240)))</formula>
    </cfRule>
  </conditionalFormatting>
  <conditionalFormatting sqref="B374">
    <cfRule type="containsText" dxfId="127" priority="195" stopIfTrue="1" operator="containsText" text="x,xx">
      <formula>NOT(ISERROR(SEARCH("x,xx",B374)))</formula>
    </cfRule>
  </conditionalFormatting>
  <conditionalFormatting sqref="F240">
    <cfRule type="containsText" dxfId="126" priority="192" stopIfTrue="1" operator="containsText" text="x,xx">
      <formula>NOT(ISERROR(SEARCH("x,xx",F240)))</formula>
    </cfRule>
  </conditionalFormatting>
  <conditionalFormatting sqref="F268">
    <cfRule type="containsText" dxfId="125" priority="179" stopIfTrue="1" operator="containsText" text="x,xx">
      <formula>NOT(ISERROR(SEARCH("x,xx",F268)))</formula>
    </cfRule>
  </conditionalFormatting>
  <conditionalFormatting sqref="B356">
    <cfRule type="containsText" dxfId="124" priority="178" stopIfTrue="1" operator="containsText" text="x,xx">
      <formula>NOT(ISERROR(SEARCH("x,xx",B356)))</formula>
    </cfRule>
  </conditionalFormatting>
  <conditionalFormatting sqref="G250">
    <cfRule type="containsText" dxfId="123" priority="154" stopIfTrue="1" operator="containsText" text="x,xx">
      <formula>NOT(ISERROR(SEARCH("x,xx",G250)))</formula>
    </cfRule>
  </conditionalFormatting>
  <conditionalFormatting sqref="G210">
    <cfRule type="containsText" dxfId="122" priority="158" stopIfTrue="1" operator="containsText" text="x,xx">
      <formula>NOT(ISERROR(SEARCH("x,xx",G210)))</formula>
    </cfRule>
  </conditionalFormatting>
  <conditionalFormatting sqref="G275">
    <cfRule type="containsText" dxfId="121" priority="157" stopIfTrue="1" operator="containsText" text="x,xx">
      <formula>NOT(ISERROR(SEARCH("x,xx",G275)))</formula>
    </cfRule>
  </conditionalFormatting>
  <conditionalFormatting sqref="G217">
    <cfRule type="containsText" dxfId="120" priority="156" stopIfTrue="1" operator="containsText" text="x,xx">
      <formula>NOT(ISERROR(SEARCH("x,xx",G217)))</formula>
    </cfRule>
  </conditionalFormatting>
  <conditionalFormatting sqref="G248:G249">
    <cfRule type="containsText" dxfId="119" priority="155" stopIfTrue="1" operator="containsText" text="x,xx">
      <formula>NOT(ISERROR(SEARCH("x,xx",G248)))</formula>
    </cfRule>
  </conditionalFormatting>
  <conditionalFormatting sqref="G251">
    <cfRule type="containsText" dxfId="118" priority="153" stopIfTrue="1" operator="containsText" text="x,xx">
      <formula>NOT(ISERROR(SEARCH("x,xx",G251)))</formula>
    </cfRule>
  </conditionalFormatting>
  <conditionalFormatting sqref="G259:G260">
    <cfRule type="containsText" dxfId="117" priority="152" stopIfTrue="1" operator="containsText" text="x,xx">
      <formula>NOT(ISERROR(SEARCH("x,xx",G259)))</formula>
    </cfRule>
  </conditionalFormatting>
  <conditionalFormatting sqref="G316">
    <cfRule type="containsText" dxfId="116" priority="145" stopIfTrue="1" operator="containsText" text="x,xx">
      <formula>NOT(ISERROR(SEARCH("x,xx",G316)))</formula>
    </cfRule>
  </conditionalFormatting>
  <conditionalFormatting sqref="G318:G322">
    <cfRule type="containsText" dxfId="115" priority="147" stopIfTrue="1" operator="containsText" text="x,xx">
      <formula>NOT(ISERROR(SEARCH("x,xx",G318)))</formula>
    </cfRule>
  </conditionalFormatting>
  <conditionalFormatting sqref="G283">
    <cfRule type="containsText" dxfId="114" priority="150" stopIfTrue="1" operator="containsText" text="x,xx">
      <formula>NOT(ISERROR(SEARCH("x,xx",G283)))</formula>
    </cfRule>
  </conditionalFormatting>
  <conditionalFormatting sqref="G178:G179 G199 G246:G247 G264 G272:G273">
    <cfRule type="containsText" dxfId="113" priority="194" stopIfTrue="1" operator="containsText" text="x,xx">
      <formula>NOT(ISERROR(SEARCH("x,xx",G178)))</formula>
    </cfRule>
  </conditionalFormatting>
  <conditionalFormatting sqref="B302">
    <cfRule type="containsText" dxfId="112" priority="191" stopIfTrue="1" operator="containsText" text="x,xx">
      <formula>NOT(ISERROR(SEARCH("x,xx",B302)))</formula>
    </cfRule>
  </conditionalFormatting>
  <conditionalFormatting sqref="G241:G245">
    <cfRule type="containsText" dxfId="111" priority="187" stopIfTrue="1" operator="containsText" text="x,xx">
      <formula>NOT(ISERROR(SEARCH("x,xx",G241)))</formula>
    </cfRule>
  </conditionalFormatting>
  <conditionalFormatting sqref="F302">
    <cfRule type="containsText" dxfId="110" priority="190" stopIfTrue="1" operator="containsText" text="x,xx">
      <formula>NOT(ISERROR(SEARCH("x,xx",F302)))</formula>
    </cfRule>
  </conditionalFormatting>
  <conditionalFormatting sqref="B281">
    <cfRule type="containsText" dxfId="109" priority="189" stopIfTrue="1" operator="containsText" text="x,xx">
      <formula>NOT(ISERROR(SEARCH("x,xx",B281)))</formula>
    </cfRule>
  </conditionalFormatting>
  <conditionalFormatting sqref="G282 G295:G296 G298 A282:A285">
    <cfRule type="containsText" dxfId="108" priority="186" stopIfTrue="1" operator="containsText" text="x,xx">
      <formula>NOT(ISERROR(SEARCH("x,xx",A282)))</formula>
    </cfRule>
  </conditionalFormatting>
  <conditionalFormatting sqref="G290">
    <cfRule type="containsText" dxfId="107" priority="183" stopIfTrue="1" operator="containsText" text="x,xx">
      <formula>NOT(ISERROR(SEARCH("x,xx",G290)))</formula>
    </cfRule>
  </conditionalFormatting>
  <conditionalFormatting sqref="A303:A310 G303:G310">
    <cfRule type="containsText" dxfId="106" priority="185" stopIfTrue="1" operator="containsText" text="x,xx">
      <formula>NOT(ISERROR(SEARCH("x,xx",A303)))</formula>
    </cfRule>
  </conditionalFormatting>
  <conditionalFormatting sqref="G291">
    <cfRule type="containsText" dxfId="105" priority="184" stopIfTrue="1" operator="containsText" text="x,xx">
      <formula>NOT(ISERROR(SEARCH("x,xx",G291)))</formula>
    </cfRule>
  </conditionalFormatting>
  <conditionalFormatting sqref="G176">
    <cfRule type="containsText" dxfId="104" priority="182" stopIfTrue="1" operator="containsText" text="x,xx">
      <formula>NOT(ISERROR(SEARCH("x,xx",G176)))</formula>
    </cfRule>
  </conditionalFormatting>
  <conditionalFormatting sqref="B223">
    <cfRule type="containsText" dxfId="103" priority="176" stopIfTrue="1" operator="containsText" text="x,xx">
      <formula>NOT(ISERROR(SEARCH("x,xx",B223)))</formula>
    </cfRule>
  </conditionalFormatting>
  <conditionalFormatting sqref="G274 G276:G280">
    <cfRule type="containsText" dxfId="102" priority="181" stopIfTrue="1" operator="containsText" text="x,xx">
      <formula>NOT(ISERROR(SEARCH("x,xx",G274)))</formula>
    </cfRule>
  </conditionalFormatting>
  <conditionalFormatting sqref="B268">
    <cfRule type="containsText" dxfId="101" priority="180" stopIfTrue="1" operator="containsText" text="x,xx">
      <formula>NOT(ISERROR(SEARCH("x,xx",B268)))</formula>
    </cfRule>
  </conditionalFormatting>
  <conditionalFormatting sqref="F223">
    <cfRule type="containsText" dxfId="100" priority="175" stopIfTrue="1" operator="containsText" text="x,xx">
      <formula>NOT(ISERROR(SEARCH("x,xx",F223)))</formula>
    </cfRule>
  </conditionalFormatting>
  <conditionalFormatting sqref="F356">
    <cfRule type="containsText" dxfId="99" priority="177" stopIfTrue="1" operator="containsText" text="x,xx">
      <formula>NOT(ISERROR(SEARCH("x,xx",F356)))</formula>
    </cfRule>
  </conditionalFormatting>
  <conditionalFormatting sqref="G209 G211:G215">
    <cfRule type="containsText" dxfId="98" priority="174" stopIfTrue="1" operator="containsText" text="x,xx">
      <formula>NOT(ISERROR(SEARCH("x,xx",G209)))</formula>
    </cfRule>
  </conditionalFormatting>
  <conditionalFormatting sqref="G219">
    <cfRule type="containsText" dxfId="97" priority="164" stopIfTrue="1" operator="containsText" text="x,xx">
      <formula>NOT(ISERROR(SEARCH("x,xx",G219)))</formula>
    </cfRule>
  </conditionalFormatting>
  <conditionalFormatting sqref="G180">
    <cfRule type="containsText" dxfId="96" priority="173" stopIfTrue="1" operator="containsText" text="x,xx">
      <formula>NOT(ISERROR(SEARCH("x,xx",G180)))</formula>
    </cfRule>
  </conditionalFormatting>
  <conditionalFormatting sqref="G252">
    <cfRule type="containsText" dxfId="95" priority="171" stopIfTrue="1" operator="containsText" text="x,xx">
      <formula>NOT(ISERROR(SEARCH("x,xx",G252)))</formula>
    </cfRule>
  </conditionalFormatting>
  <conditionalFormatting sqref="G253">
    <cfRule type="containsText" dxfId="94" priority="170" stopIfTrue="1" operator="containsText" text="x,xx">
      <formula>NOT(ISERROR(SEARCH("x,xx",G253)))</formula>
    </cfRule>
  </conditionalFormatting>
  <conditionalFormatting sqref="G254">
    <cfRule type="containsText" dxfId="93" priority="169" stopIfTrue="1" operator="containsText" text="x,xx">
      <formula>NOT(ISERROR(SEARCH("x,xx",G254)))</formula>
    </cfRule>
  </conditionalFormatting>
  <conditionalFormatting sqref="G265">
    <cfRule type="containsText" dxfId="92" priority="168" stopIfTrue="1" operator="containsText" text="x,xx">
      <formula>NOT(ISERROR(SEARCH("x,xx",G265)))</formula>
    </cfRule>
  </conditionalFormatting>
  <conditionalFormatting sqref="G216">
    <cfRule type="containsText" dxfId="91" priority="167" stopIfTrue="1" operator="containsText" text="x,xx">
      <formula>NOT(ISERROR(SEARCH("x,xx",G216)))</formula>
    </cfRule>
  </conditionalFormatting>
  <conditionalFormatting sqref="G297">
    <cfRule type="containsText" dxfId="90" priority="166" stopIfTrue="1" operator="containsText" text="x,xx">
      <formula>NOT(ISERROR(SEARCH("x,xx",G297)))</formula>
    </cfRule>
  </conditionalFormatting>
  <conditionalFormatting sqref="G218">
    <cfRule type="containsText" dxfId="89" priority="165" stopIfTrue="1" operator="containsText" text="x,xx">
      <formula>NOT(ISERROR(SEARCH("x,xx",G218)))</formula>
    </cfRule>
  </conditionalFormatting>
  <conditionalFormatting sqref="F364">
    <cfRule type="containsText" dxfId="88" priority="159" stopIfTrue="1" operator="containsText" text="x,xx">
      <formula>NOT(ISERROR(SEARCH("x,xx",F364)))</formula>
    </cfRule>
  </conditionalFormatting>
  <conditionalFormatting sqref="G197">
    <cfRule type="containsText" dxfId="87" priority="162" stopIfTrue="1" operator="containsText" text="x,xx">
      <formula>NOT(ISERROR(SEARCH("x,xx",G197)))</formula>
    </cfRule>
  </conditionalFormatting>
  <conditionalFormatting sqref="G198">
    <cfRule type="containsText" dxfId="86" priority="161" stopIfTrue="1" operator="containsText" text="x,xx">
      <formula>NOT(ISERROR(SEARCH("x,xx",G198)))</formula>
    </cfRule>
  </conditionalFormatting>
  <conditionalFormatting sqref="B364">
    <cfRule type="containsText" dxfId="85" priority="160" stopIfTrue="1" operator="containsText" text="x,xx">
      <formula>NOT(ISERROR(SEARCH("x,xx",B364)))</formula>
    </cfRule>
  </conditionalFormatting>
  <conditionalFormatting sqref="G229:G230">
    <cfRule type="containsText" dxfId="84" priority="148" stopIfTrue="1" operator="containsText" text="x,xx">
      <formula>NOT(ISERROR(SEARCH("x,xx",G229)))</formula>
    </cfRule>
  </conditionalFormatting>
  <conditionalFormatting sqref="G317">
    <cfRule type="containsText" dxfId="83" priority="146" stopIfTrue="1" operator="containsText" text="x,xx">
      <formula>NOT(ISERROR(SEARCH("x,xx",G317)))</formula>
    </cfRule>
  </conditionalFormatting>
  <conditionalFormatting sqref="F311">
    <cfRule type="containsText" dxfId="82" priority="143" stopIfTrue="1" operator="containsText" text="x,xx">
      <formula>NOT(ISERROR(SEARCH("x,xx",F311)))</formula>
    </cfRule>
  </conditionalFormatting>
  <conditionalFormatting sqref="B311">
    <cfRule type="containsText" dxfId="81" priority="144" stopIfTrue="1" operator="containsText" text="x,xx">
      <formula>NOT(ISERROR(SEARCH("x,xx",B311)))</formula>
    </cfRule>
  </conditionalFormatting>
  <conditionalFormatting sqref="A238:A239">
    <cfRule type="containsText" dxfId="80" priority="142" stopIfTrue="1" operator="containsText" text="x,xx">
      <formula>NOT(ISERROR(SEARCH("x,xx",A238)))</formula>
    </cfRule>
  </conditionalFormatting>
  <conditionalFormatting sqref="G220">
    <cfRule type="containsText" dxfId="79" priority="139" stopIfTrue="1" operator="containsText" text="x,xx">
      <formula>NOT(ISERROR(SEARCH("x,xx",G220)))</formula>
    </cfRule>
  </conditionalFormatting>
  <conditionalFormatting sqref="G221">
    <cfRule type="containsText" dxfId="78" priority="141" stopIfTrue="1" operator="containsText" text="x,xx">
      <formula>NOT(ISERROR(SEARCH("x,xx",G221)))</formula>
    </cfRule>
  </conditionalFormatting>
  <conditionalFormatting sqref="G222">
    <cfRule type="containsText" dxfId="77" priority="140" stopIfTrue="1" operator="containsText" text="x,xx">
      <formula>NOT(ISERROR(SEARCH("x,xx",G222)))</formula>
    </cfRule>
  </conditionalFormatting>
  <conditionalFormatting sqref="G284">
    <cfRule type="containsText" dxfId="76" priority="138" stopIfTrue="1" operator="containsText" text="x,xx">
      <formula>NOT(ISERROR(SEARCH("x,xx",G284)))</formula>
    </cfRule>
  </conditionalFormatting>
  <conditionalFormatting sqref="G299">
    <cfRule type="containsText" dxfId="75" priority="137" stopIfTrue="1" operator="containsText" text="x,xx">
      <formula>NOT(ISERROR(SEARCH("x,xx",G299)))</formula>
    </cfRule>
  </conditionalFormatting>
  <conditionalFormatting sqref="G285 G287:G289">
    <cfRule type="containsText" dxfId="74" priority="136" stopIfTrue="1" operator="containsText" text="x,xx">
      <formula>NOT(ISERROR(SEARCH("x,xx",G285)))</formula>
    </cfRule>
  </conditionalFormatting>
  <conditionalFormatting sqref="G286 A286:A289">
    <cfRule type="containsText" dxfId="73" priority="135" stopIfTrue="1" operator="containsText" text="x,xx">
      <formula>NOT(ISERROR(SEARCH("x,xx",A286)))</formula>
    </cfRule>
  </conditionalFormatting>
  <conditionalFormatting sqref="G294">
    <cfRule type="containsText" dxfId="72" priority="134" stopIfTrue="1" operator="containsText" text="x,xx">
      <formula>NOT(ISERROR(SEARCH("x,xx",G294)))</formula>
    </cfRule>
  </conditionalFormatting>
  <conditionalFormatting sqref="G292">
    <cfRule type="containsText" dxfId="71" priority="133" stopIfTrue="1" operator="containsText" text="x,xx">
      <formula>NOT(ISERROR(SEARCH("x,xx",G292)))</formula>
    </cfRule>
  </conditionalFormatting>
  <conditionalFormatting sqref="G293">
    <cfRule type="containsText" dxfId="70" priority="132" stopIfTrue="1" operator="containsText" text="x,xx">
      <formula>NOT(ISERROR(SEARCH("x,xx",G293)))</formula>
    </cfRule>
  </conditionalFormatting>
  <conditionalFormatting sqref="G300">
    <cfRule type="containsText" dxfId="69" priority="131" stopIfTrue="1" operator="containsText" text="x,xx">
      <formula>NOT(ISERROR(SEARCH("x,xx",G300)))</formula>
    </cfRule>
  </conditionalFormatting>
  <conditionalFormatting sqref="G175">
    <cfRule type="containsText" dxfId="68" priority="130" stopIfTrue="1" operator="containsText" text="x,xx">
      <formula>NOT(ISERROR(SEARCH("x,xx",G175)))</formula>
    </cfRule>
  </conditionalFormatting>
  <conditionalFormatting sqref="F175 B175">
    <cfRule type="containsText" dxfId="67" priority="129" stopIfTrue="1" operator="containsText" text="x,xx">
      <formula>NOT(ISERROR(SEARCH("x,xx",B175)))</formula>
    </cfRule>
  </conditionalFormatting>
  <conditionalFormatting sqref="B174">
    <cfRule type="containsText" dxfId="66" priority="128" stopIfTrue="1" operator="containsText" text="x,xx">
      <formula>NOT(ISERROR(SEARCH("x,xx",B174)))</formula>
    </cfRule>
  </conditionalFormatting>
  <conditionalFormatting sqref="G226:G227">
    <cfRule type="containsText" dxfId="65" priority="127" stopIfTrue="1" operator="containsText" text="x,xx">
      <formula>NOT(ISERROR(SEARCH("x,xx",G226)))</formula>
    </cfRule>
  </conditionalFormatting>
  <conditionalFormatting sqref="G366">
    <cfRule type="containsText" dxfId="64" priority="126" stopIfTrue="1" operator="containsText" text="x,xx">
      <formula>NOT(ISERROR(SEARCH("x,xx",G366)))</formula>
    </cfRule>
  </conditionalFormatting>
  <conditionalFormatting sqref="G233 G235:G236">
    <cfRule type="containsText" dxfId="63" priority="125" stopIfTrue="1" operator="containsText" text="x,xx">
      <formula>NOT(ISERROR(SEARCH("x,xx",G233)))</formula>
    </cfRule>
  </conditionalFormatting>
  <conditionalFormatting sqref="G234">
    <cfRule type="containsText" dxfId="62" priority="124" stopIfTrue="1" operator="containsText" text="x,xx">
      <formula>NOT(ISERROR(SEARCH("x,xx",G234)))</formula>
    </cfRule>
  </conditionalFormatting>
  <conditionalFormatting sqref="G312">
    <cfRule type="containsText" dxfId="61" priority="118" stopIfTrue="1" operator="containsText" text="x,xx">
      <formula>NOT(ISERROR(SEARCH("x,xx",G312)))</formula>
    </cfRule>
  </conditionalFormatting>
  <conditionalFormatting sqref="A242 A244 A246 A248 A250 A252 A254 A256 A258 A260 A262 A264 A266">
    <cfRule type="containsText" dxfId="60" priority="123" stopIfTrue="1" operator="containsText" text="x,xx">
      <formula>NOT(ISERROR(SEARCH("x,xx",A242)))</formula>
    </cfRule>
  </conditionalFormatting>
  <conditionalFormatting sqref="B326">
    <cfRule type="containsText" dxfId="59" priority="116" stopIfTrue="1" operator="containsText" text="x,xx">
      <formula>NOT(ISERROR(SEARCH("x,xx",B326)))</formula>
    </cfRule>
  </conditionalFormatting>
  <conditionalFormatting sqref="G365">
    <cfRule type="containsText" dxfId="58" priority="117" stopIfTrue="1" operator="containsText" text="x,xx">
      <formula>NOT(ISERROR(SEARCH("x,xx",G365)))</formula>
    </cfRule>
  </conditionalFormatting>
  <conditionalFormatting sqref="A269:A280">
    <cfRule type="containsText" dxfId="57" priority="121" stopIfTrue="1" operator="containsText" text="x,xx">
      <formula>NOT(ISERROR(SEARCH("x,xx",A269)))</formula>
    </cfRule>
  </conditionalFormatting>
  <conditionalFormatting sqref="G269:G270">
    <cfRule type="containsText" dxfId="56" priority="120" stopIfTrue="1" operator="containsText" text="x,xx">
      <formula>NOT(ISERROR(SEARCH("x,xx",G269)))</formula>
    </cfRule>
  </conditionalFormatting>
  <conditionalFormatting sqref="F326">
    <cfRule type="containsText" dxfId="55" priority="115" stopIfTrue="1" operator="containsText" text="x,xx">
      <formula>NOT(ISERROR(SEARCH("x,xx",F326)))</formula>
    </cfRule>
  </conditionalFormatting>
  <conditionalFormatting sqref="G371">
    <cfRule type="containsText" dxfId="54" priority="114" stopIfTrue="1" operator="containsText" text="x,xx">
      <formula>NOT(ISERROR(SEARCH("x,xx",G371)))</formula>
    </cfRule>
  </conditionalFormatting>
  <conditionalFormatting sqref="A327:A355">
    <cfRule type="containsText" dxfId="53" priority="113" stopIfTrue="1" operator="containsText" text="x,xx">
      <formula>NOT(ISERROR(SEARCH("x,xx",A327)))</formula>
    </cfRule>
  </conditionalFormatting>
  <conditionalFormatting sqref="G327:G355">
    <cfRule type="containsText" dxfId="52" priority="112" stopIfTrue="1" operator="containsText" text="x,xx">
      <formula>NOT(ISERROR(SEARCH("x,xx",G327)))</formula>
    </cfRule>
  </conditionalFormatting>
  <conditionalFormatting sqref="A357:A363">
    <cfRule type="containsText" dxfId="51" priority="111" stopIfTrue="1" operator="containsText" text="x,xx">
      <formula>NOT(ISERROR(SEARCH("x,xx",A357)))</formula>
    </cfRule>
  </conditionalFormatting>
  <conditionalFormatting sqref="G357:G363">
    <cfRule type="containsText" dxfId="50" priority="110" stopIfTrue="1" operator="containsText" text="x,xx">
      <formula>NOT(ISERROR(SEARCH("x,xx",G357)))</formula>
    </cfRule>
  </conditionalFormatting>
  <conditionalFormatting sqref="G177">
    <cfRule type="containsText" dxfId="49" priority="109" stopIfTrue="1" operator="containsText" text="x,xx">
      <formula>NOT(ISERROR(SEARCH("x,xx",G177)))</formula>
    </cfRule>
  </conditionalFormatting>
  <conditionalFormatting sqref="G208">
    <cfRule type="containsText" dxfId="48" priority="107" stopIfTrue="1" operator="containsText" text="x,xx">
      <formula>NOT(ISERROR(SEARCH("x,xx",G208)))</formula>
    </cfRule>
  </conditionalFormatting>
  <conditionalFormatting sqref="G206">
    <cfRule type="containsText" dxfId="47" priority="106" stopIfTrue="1" operator="containsText" text="x,xx">
      <formula>NOT(ISERROR(SEARCH("x,xx",G206)))</formula>
    </cfRule>
  </conditionalFormatting>
  <conditionalFormatting sqref="G207">
    <cfRule type="containsText" dxfId="46" priority="105" stopIfTrue="1" operator="containsText" text="x,xx">
      <formula>NOT(ISERROR(SEARCH("x,xx",G207)))</formula>
    </cfRule>
  </conditionalFormatting>
  <conditionalFormatting sqref="G255">
    <cfRule type="containsText" dxfId="45" priority="102" stopIfTrue="1" operator="containsText" text="x,xx">
      <formula>NOT(ISERROR(SEARCH("x,xx",G255)))</formula>
    </cfRule>
  </conditionalFormatting>
  <conditionalFormatting sqref="G256">
    <cfRule type="containsText" dxfId="44" priority="101" stopIfTrue="1" operator="containsText" text="x,xx">
      <formula>NOT(ISERROR(SEARCH("x,xx",G256)))</formula>
    </cfRule>
  </conditionalFormatting>
  <conditionalFormatting sqref="G257">
    <cfRule type="containsText" dxfId="43" priority="100" stopIfTrue="1" operator="containsText" text="x,xx">
      <formula>NOT(ISERROR(SEARCH("x,xx",G257)))</formula>
    </cfRule>
  </conditionalFormatting>
  <conditionalFormatting sqref="G258">
    <cfRule type="containsText" dxfId="42" priority="99" stopIfTrue="1" operator="containsText" text="x,xx">
      <formula>NOT(ISERROR(SEARCH("x,xx",G258)))</formula>
    </cfRule>
  </conditionalFormatting>
  <conditionalFormatting sqref="G301">
    <cfRule type="containsText" dxfId="41" priority="98" stopIfTrue="1" operator="containsText" text="x,xx">
      <formula>NOT(ISERROR(SEARCH("x,xx",G301)))</formula>
    </cfRule>
  </conditionalFormatting>
  <conditionalFormatting sqref="G271">
    <cfRule type="containsText" dxfId="40" priority="97" stopIfTrue="1" operator="containsText" text="x,xx">
      <formula>NOT(ISERROR(SEARCH("x,xx",G271)))</formula>
    </cfRule>
  </conditionalFormatting>
  <conditionalFormatting sqref="G21">
    <cfRule type="containsText" dxfId="39" priority="95" stopIfTrue="1" operator="containsText" text="x,xx">
      <formula>NOT(ISERROR(SEARCH("x,xx",G21)))</formula>
    </cfRule>
  </conditionalFormatting>
  <conditionalFormatting sqref="G16 A16:A18">
    <cfRule type="containsText" dxfId="38" priority="94" stopIfTrue="1" operator="containsText" text="x,xx">
      <formula>NOT(ISERROR(SEARCH("x,xx",A16)))</formula>
    </cfRule>
  </conditionalFormatting>
  <conditionalFormatting sqref="G28">
    <cfRule type="containsText" dxfId="37" priority="93" stopIfTrue="1" operator="containsText" text="x,xx">
      <formula>NOT(ISERROR(SEARCH("x,xx",G28)))</formula>
    </cfRule>
  </conditionalFormatting>
  <conditionalFormatting sqref="G30">
    <cfRule type="containsText" dxfId="36" priority="92" stopIfTrue="1" operator="containsText" text="x,xx">
      <formula>NOT(ISERROR(SEARCH("x,xx",G30)))</formula>
    </cfRule>
  </conditionalFormatting>
  <conditionalFormatting sqref="G31">
    <cfRule type="containsText" dxfId="35" priority="91" stopIfTrue="1" operator="containsText" text="x,xx">
      <formula>NOT(ISERROR(SEARCH("x,xx",G31)))</formula>
    </cfRule>
  </conditionalFormatting>
  <conditionalFormatting sqref="G32">
    <cfRule type="containsText" dxfId="34" priority="90" stopIfTrue="1" operator="containsText" text="x,xx">
      <formula>NOT(ISERROR(SEARCH("x,xx",G32)))</formula>
    </cfRule>
  </conditionalFormatting>
  <conditionalFormatting sqref="G33">
    <cfRule type="containsText" dxfId="33" priority="89" stopIfTrue="1" operator="containsText" text="x,xx">
      <formula>NOT(ISERROR(SEARCH("x,xx",G33)))</formula>
    </cfRule>
  </conditionalFormatting>
  <conditionalFormatting sqref="B38">
    <cfRule type="containsText" dxfId="32" priority="88" stopIfTrue="1" operator="containsText" text="x,xx">
      <formula>NOT(ISERROR(SEARCH("x,xx",B38)))</formula>
    </cfRule>
  </conditionalFormatting>
  <conditionalFormatting sqref="F38">
    <cfRule type="containsText" dxfId="31" priority="87" stopIfTrue="1" operator="containsText" text="x,xx">
      <formula>NOT(ISERROR(SEARCH("x,xx",F38)))</formula>
    </cfRule>
  </conditionalFormatting>
  <conditionalFormatting sqref="G52">
    <cfRule type="containsText" dxfId="30" priority="86" stopIfTrue="1" operator="containsText" text="x,xx">
      <formula>NOT(ISERROR(SEARCH("x,xx",G52)))</formula>
    </cfRule>
  </conditionalFormatting>
  <conditionalFormatting sqref="G75">
    <cfRule type="containsText" dxfId="29" priority="85" stopIfTrue="1" operator="containsText" text="x,xx">
      <formula>NOT(ISERROR(SEARCH("x,xx",G75)))</formula>
    </cfRule>
  </conditionalFormatting>
  <conditionalFormatting sqref="G81">
    <cfRule type="containsText" dxfId="28" priority="84" stopIfTrue="1" operator="containsText" text="x,xx">
      <formula>NOT(ISERROR(SEARCH("x,xx",G81)))</formula>
    </cfRule>
  </conditionalFormatting>
  <conditionalFormatting sqref="G82:G83">
    <cfRule type="containsText" dxfId="27" priority="81" stopIfTrue="1" operator="containsText" text="x,xx">
      <formula>NOT(ISERROR(SEARCH("x,xx",G82)))</formula>
    </cfRule>
  </conditionalFormatting>
  <conditionalFormatting sqref="G84:G85">
    <cfRule type="containsText" dxfId="26" priority="80" stopIfTrue="1" operator="containsText" text="x,xx">
      <formula>NOT(ISERROR(SEARCH("x,xx",G84)))</formula>
    </cfRule>
  </conditionalFormatting>
  <conditionalFormatting sqref="G86">
    <cfRule type="containsText" dxfId="25" priority="79" stopIfTrue="1" operator="containsText" text="x,xx">
      <formula>NOT(ISERROR(SEARCH("x,xx",G86)))</formula>
    </cfRule>
  </conditionalFormatting>
  <conditionalFormatting sqref="G100">
    <cfRule type="containsText" dxfId="24" priority="78" stopIfTrue="1" operator="containsText" text="x,xx">
      <formula>NOT(ISERROR(SEARCH("x,xx",G100)))</formula>
    </cfRule>
  </conditionalFormatting>
  <conditionalFormatting sqref="G103">
    <cfRule type="containsText" dxfId="23" priority="77" stopIfTrue="1" operator="containsText" text="x,xx">
      <formula>NOT(ISERROR(SEARCH("x,xx",G103)))</formula>
    </cfRule>
  </conditionalFormatting>
  <conditionalFormatting sqref="G104">
    <cfRule type="containsText" dxfId="22" priority="76" stopIfTrue="1" operator="containsText" text="x,xx">
      <formula>NOT(ISERROR(SEARCH("x,xx",G104)))</formula>
    </cfRule>
  </conditionalFormatting>
  <conditionalFormatting sqref="G105">
    <cfRule type="containsText" dxfId="21" priority="75" stopIfTrue="1" operator="containsText" text="x,xx">
      <formula>NOT(ISERROR(SEARCH("x,xx",G105)))</formula>
    </cfRule>
  </conditionalFormatting>
  <conditionalFormatting sqref="G108">
    <cfRule type="containsText" dxfId="20" priority="74" stopIfTrue="1" operator="containsText" text="x,xx">
      <formula>NOT(ISERROR(SEARCH("x,xx",G108)))</formula>
    </cfRule>
  </conditionalFormatting>
  <conditionalFormatting sqref="G109">
    <cfRule type="containsText" dxfId="19" priority="73" stopIfTrue="1" operator="containsText" text="x,xx">
      <formula>NOT(ISERROR(SEARCH("x,xx",G109)))</formula>
    </cfRule>
  </conditionalFormatting>
  <conditionalFormatting sqref="G111">
    <cfRule type="containsText" dxfId="18" priority="72" stopIfTrue="1" operator="containsText" text="x,xx">
      <formula>NOT(ISERROR(SEARCH("x,xx",G111)))</formula>
    </cfRule>
  </conditionalFormatting>
  <conditionalFormatting sqref="G112">
    <cfRule type="containsText" dxfId="17" priority="71" stopIfTrue="1" operator="containsText" text="x,xx">
      <formula>NOT(ISERROR(SEARCH("x,xx",G112)))</formula>
    </cfRule>
  </conditionalFormatting>
  <conditionalFormatting sqref="G119">
    <cfRule type="containsText" dxfId="16" priority="67" stopIfTrue="1" operator="containsText" text="x,xx">
      <formula>NOT(ISERROR(SEARCH("x,xx",G119)))</formula>
    </cfRule>
  </conditionalFormatting>
  <conditionalFormatting sqref="G120">
    <cfRule type="containsText" dxfId="15" priority="66" stopIfTrue="1" operator="containsText" text="x,xx">
      <formula>NOT(ISERROR(SEARCH("x,xx",G120)))</formula>
    </cfRule>
  </conditionalFormatting>
  <conditionalFormatting sqref="G115">
    <cfRule type="containsText" dxfId="14" priority="68" stopIfTrue="1" operator="containsText" text="x,xx">
      <formula>NOT(ISERROR(SEARCH("x,xx",G115)))</formula>
    </cfRule>
  </conditionalFormatting>
  <conditionalFormatting sqref="G121">
    <cfRule type="containsText" dxfId="13" priority="65" stopIfTrue="1" operator="containsText" text="x,xx">
      <formula>NOT(ISERROR(SEARCH("x,xx",G121)))</formula>
    </cfRule>
  </conditionalFormatting>
  <conditionalFormatting sqref="G323:G324">
    <cfRule type="containsText" dxfId="12" priority="64" stopIfTrue="1" operator="containsText" text="x,xx">
      <formula>NOT(ISERROR(SEARCH("x,xx",G323)))</formula>
    </cfRule>
  </conditionalFormatting>
  <conditionalFormatting sqref="G29">
    <cfRule type="containsText" dxfId="11" priority="61" stopIfTrue="1" operator="containsText" text="x,xx">
      <formula>NOT(ISERROR(SEARCH("x,xx",G29)))</formula>
    </cfRule>
  </conditionalFormatting>
  <conditionalFormatting sqref="G93 A93:A96">
    <cfRule type="containsText" dxfId="10" priority="60" stopIfTrue="1" operator="containsText" text="x,xx">
      <formula>NOT(ISERROR(SEARCH("x,xx",A93)))</formula>
    </cfRule>
  </conditionalFormatting>
  <conditionalFormatting sqref="G325">
    <cfRule type="containsText" dxfId="9" priority="54" stopIfTrue="1" operator="containsText" text="x,xx">
      <formula>NOT(ISERROR(SEARCH("x,xx",G325)))</formula>
    </cfRule>
  </conditionalFormatting>
  <conditionalFormatting sqref="F137 B137">
    <cfRule type="containsText" dxfId="8" priority="14" stopIfTrue="1" operator="containsText" text="x,xx">
      <formula>NOT(ISERROR(SEARCH("x,xx",B137)))</formula>
    </cfRule>
  </conditionalFormatting>
  <conditionalFormatting sqref="B136">
    <cfRule type="containsText" dxfId="7" priority="12" stopIfTrue="1" operator="containsText" text="x,xx">
      <formula>NOT(ISERROR(SEARCH("x,xx",B136)))</formula>
    </cfRule>
  </conditionalFormatting>
  <conditionalFormatting sqref="G138:G172">
    <cfRule type="containsText" dxfId="6" priority="9" stopIfTrue="1" operator="containsText" text="x,xx">
      <formula>NOT(ISERROR(SEARCH("x,xx",G138)))</formula>
    </cfRule>
  </conditionalFormatting>
  <conditionalFormatting sqref="B173">
    <cfRule type="containsText" dxfId="5" priority="11" stopIfTrue="1" operator="containsText" text="x,xx">
      <formula>NOT(ISERROR(SEARCH("x,xx",B173)))</formula>
    </cfRule>
  </conditionalFormatting>
  <conditionalFormatting sqref="A138:A172">
    <cfRule type="containsText" dxfId="4" priority="10" stopIfTrue="1" operator="containsText" text="x,xx">
      <formula>NOT(ISERROR(SEARCH("x,xx",A138)))</formula>
    </cfRule>
  </conditionalFormatting>
  <conditionalFormatting sqref="A231">
    <cfRule type="containsText" dxfId="3" priority="8" stopIfTrue="1" operator="containsText" text="x,xx">
      <formula>NOT(ISERROR(SEARCH("x,xx",A231)))</formula>
    </cfRule>
  </conditionalFormatting>
  <conditionalFormatting sqref="G231">
    <cfRule type="containsText" dxfId="2" priority="7" stopIfTrue="1" operator="containsText" text="x,xx">
      <formula>NOT(ISERROR(SEARCH("x,xx",G231)))</formula>
    </cfRule>
  </conditionalFormatting>
  <conditionalFormatting sqref="A232">
    <cfRule type="containsText" dxfId="1" priority="4" stopIfTrue="1" operator="containsText" text="x,xx">
      <formula>NOT(ISERROR(SEARCH("x,xx",A232)))</formula>
    </cfRule>
  </conditionalFormatting>
  <conditionalFormatting sqref="G232">
    <cfRule type="containsText" dxfId="0" priority="3" stopIfTrue="1" operator="containsText" text="x,xx">
      <formula>NOT(ISERROR(SEARCH("x,xx",G232)))</formula>
    </cfRule>
  </conditionalFormatting>
  <printOptions horizontalCentered="1"/>
  <pageMargins left="0.39370078740157483" right="0.39370078740157483" top="0.98425196850393704" bottom="0.59055118110236227" header="0.31496062992125984" footer="0.31496062992125984"/>
  <pageSetup paperSize="9" scale="79" fitToHeight="0" orientation="landscape" r:id="rId1"/>
  <headerFooter>
    <oddHeader>&amp;L
&amp;G&amp;R&amp;F</oddHeader>
    <oddFooter>&amp;R&amp;"-,Regular"&amp;9&amp;K03+037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opLeftCell="A9" workbookViewId="0">
      <selection activeCell="D14" sqref="D14"/>
    </sheetView>
  </sheetViews>
  <sheetFormatPr defaultColWidth="8.85546875" defaultRowHeight="12.75" x14ac:dyDescent="0.2"/>
  <cols>
    <col min="1" max="1" width="10.28515625" style="14" customWidth="1"/>
    <col min="2" max="2" width="6.28515625" style="14" customWidth="1"/>
    <col min="3" max="3" width="43.5703125" style="14" customWidth="1"/>
    <col min="4" max="4" width="11.140625" style="14" customWidth="1"/>
    <col min="5" max="6" width="8.85546875" style="14"/>
    <col min="7" max="7" width="31.42578125" style="14" customWidth="1"/>
    <col min="8" max="8" width="8.85546875" style="14"/>
    <col min="9" max="9" width="10.28515625" style="14" customWidth="1"/>
    <col min="10" max="16384" width="8.85546875" style="14"/>
  </cols>
  <sheetData>
    <row r="1" spans="1:8" x14ac:dyDescent="0.2">
      <c r="A1" s="13"/>
      <c r="B1" s="13"/>
      <c r="C1" s="13"/>
      <c r="D1" s="13"/>
      <c r="E1" s="1"/>
    </row>
    <row r="2" spans="1:8" x14ac:dyDescent="0.2">
      <c r="A2" s="13"/>
      <c r="B2" s="13"/>
      <c r="C2" s="13"/>
      <c r="D2" s="13"/>
      <c r="E2" s="1"/>
    </row>
    <row r="3" spans="1:8" x14ac:dyDescent="0.2">
      <c r="A3" s="13"/>
      <c r="B3" s="13"/>
      <c r="C3" s="13"/>
      <c r="D3" s="13"/>
      <c r="E3" s="1"/>
    </row>
    <row r="4" spans="1:8" ht="12.75" customHeight="1" x14ac:dyDescent="0.2">
      <c r="A4" s="15"/>
      <c r="B4" s="237" t="s">
        <v>51</v>
      </c>
      <c r="C4" s="237"/>
      <c r="D4" s="237"/>
      <c r="E4" s="1"/>
    </row>
    <row r="5" spans="1:8" s="18" customFormat="1" ht="13.5" thickBot="1" x14ac:dyDescent="0.25">
      <c r="A5" s="17"/>
      <c r="B5" s="17"/>
      <c r="C5" s="17"/>
      <c r="D5" s="17"/>
      <c r="E5" s="17"/>
    </row>
    <row r="6" spans="1:8" ht="15" x14ac:dyDescent="0.2">
      <c r="A6" s="2"/>
      <c r="B6" s="55"/>
      <c r="C6" s="56" t="s">
        <v>26</v>
      </c>
      <c r="D6" s="56"/>
      <c r="E6" s="2"/>
      <c r="F6" s="238" t="s">
        <v>50</v>
      </c>
      <c r="G6" s="238"/>
      <c r="H6" s="238"/>
    </row>
    <row r="7" spans="1:8" ht="15" x14ac:dyDescent="0.2">
      <c r="A7" s="1"/>
      <c r="B7" s="37">
        <v>1</v>
      </c>
      <c r="C7" s="41" t="s">
        <v>27</v>
      </c>
      <c r="D7" s="42">
        <v>3.5000000000000003E-2</v>
      </c>
      <c r="E7" s="1"/>
      <c r="F7" s="23" t="s">
        <v>41</v>
      </c>
      <c r="G7" s="23"/>
      <c r="H7" s="23"/>
    </row>
    <row r="8" spans="1:8" ht="15" x14ac:dyDescent="0.2">
      <c r="A8" s="1"/>
      <c r="B8" s="37">
        <v>2</v>
      </c>
      <c r="C8" s="41" t="s">
        <v>28</v>
      </c>
      <c r="D8" s="42">
        <v>8.9999999999999993E-3</v>
      </c>
      <c r="E8" s="1"/>
      <c r="F8" s="23" t="s">
        <v>42</v>
      </c>
      <c r="G8" s="23"/>
      <c r="H8" s="23"/>
    </row>
    <row r="9" spans="1:8" ht="15" x14ac:dyDescent="0.2">
      <c r="A9" s="1"/>
      <c r="B9" s="49">
        <v>3</v>
      </c>
      <c r="C9" s="53" t="s">
        <v>29</v>
      </c>
      <c r="D9" s="54">
        <v>1.26E-2</v>
      </c>
      <c r="E9" s="1"/>
      <c r="F9" s="23" t="s">
        <v>43</v>
      </c>
      <c r="G9" s="23"/>
      <c r="H9" s="23"/>
    </row>
    <row r="10" spans="1:8" ht="15" x14ac:dyDescent="0.2">
      <c r="A10" s="1"/>
      <c r="B10" s="37"/>
      <c r="C10" s="41"/>
      <c r="D10" s="57"/>
      <c r="E10" s="1"/>
      <c r="F10" s="23" t="s">
        <v>44</v>
      </c>
      <c r="G10" s="23"/>
      <c r="H10" s="23"/>
    </row>
    <row r="11" spans="1:8" ht="15" x14ac:dyDescent="0.2">
      <c r="A11" s="1"/>
      <c r="B11" s="43">
        <v>4</v>
      </c>
      <c r="C11" s="44" t="s">
        <v>30</v>
      </c>
      <c r="D11" s="45">
        <v>7.0000000000000007E-2</v>
      </c>
      <c r="E11" s="1"/>
      <c r="F11" s="23" t="s">
        <v>45</v>
      </c>
      <c r="G11" s="23"/>
      <c r="H11" s="23"/>
    </row>
    <row r="12" spans="1:8" ht="15" x14ac:dyDescent="0.2">
      <c r="A12" s="1"/>
      <c r="B12" s="40"/>
      <c r="C12" s="41"/>
      <c r="D12" s="57"/>
      <c r="E12" s="1"/>
      <c r="F12" s="24" t="s">
        <v>46</v>
      </c>
      <c r="G12" s="24"/>
      <c r="H12" s="24"/>
    </row>
    <row r="13" spans="1:8" x14ac:dyDescent="0.2">
      <c r="A13" s="1"/>
      <c r="B13" s="34">
        <v>5</v>
      </c>
      <c r="C13" s="35" t="s">
        <v>31</v>
      </c>
      <c r="D13" s="52">
        <f>SUM(D14:D17)</f>
        <v>8.6499999999999994E-2</v>
      </c>
      <c r="E13" s="1"/>
      <c r="F13" s="25"/>
      <c r="G13" s="25"/>
      <c r="H13" s="25"/>
    </row>
    <row r="14" spans="1:8" ht="14.1" customHeight="1" x14ac:dyDescent="0.2">
      <c r="A14" s="1"/>
      <c r="B14" s="46" t="s">
        <v>32</v>
      </c>
      <c r="C14" s="47" t="s">
        <v>33</v>
      </c>
      <c r="D14" s="48">
        <v>0.03</v>
      </c>
      <c r="E14" s="1"/>
      <c r="F14" s="26"/>
      <c r="G14" s="19"/>
      <c r="H14" s="19"/>
    </row>
    <row r="15" spans="1:8" x14ac:dyDescent="0.2">
      <c r="A15" s="1"/>
      <c r="B15" s="37" t="s">
        <v>34</v>
      </c>
      <c r="C15" s="38" t="s">
        <v>35</v>
      </c>
      <c r="D15" s="39">
        <v>6.4999999999999997E-3</v>
      </c>
      <c r="E15" s="1"/>
      <c r="F15" s="19"/>
      <c r="G15" s="19"/>
      <c r="H15" s="19"/>
    </row>
    <row r="16" spans="1:8" x14ac:dyDescent="0.2">
      <c r="A16" s="1"/>
      <c r="B16" s="37" t="s">
        <v>36</v>
      </c>
      <c r="C16" s="38" t="s">
        <v>37</v>
      </c>
      <c r="D16" s="39">
        <v>0.03</v>
      </c>
      <c r="E16" s="1"/>
      <c r="F16" s="19"/>
      <c r="G16" s="19"/>
      <c r="H16" s="19"/>
    </row>
    <row r="17" spans="1:10" x14ac:dyDescent="0.2">
      <c r="A17" s="1"/>
      <c r="B17" s="49" t="s">
        <v>38</v>
      </c>
      <c r="C17" s="50" t="s">
        <v>39</v>
      </c>
      <c r="D17" s="51">
        <v>0.02</v>
      </c>
      <c r="E17" s="1"/>
      <c r="F17" s="239"/>
      <c r="G17" s="239"/>
      <c r="H17" s="239"/>
    </row>
    <row r="18" spans="1:10" ht="14.1" customHeight="1" x14ac:dyDescent="0.2">
      <c r="A18" s="1"/>
      <c r="B18" s="37"/>
      <c r="C18" s="38"/>
      <c r="D18" s="58"/>
      <c r="E18" s="1"/>
      <c r="F18" s="238" t="s">
        <v>53</v>
      </c>
      <c r="G18" s="238"/>
      <c r="H18" s="238"/>
    </row>
    <row r="19" spans="1:10" x14ac:dyDescent="0.2">
      <c r="A19" s="3"/>
      <c r="B19" s="34">
        <v>6</v>
      </c>
      <c r="C19" s="35" t="s">
        <v>40</v>
      </c>
      <c r="D19" s="36">
        <v>0.01</v>
      </c>
      <c r="E19" s="3"/>
      <c r="F19" s="240" t="s">
        <v>52</v>
      </c>
      <c r="G19" s="240"/>
      <c r="H19" s="240"/>
    </row>
    <row r="20" spans="1:10" x14ac:dyDescent="0.2">
      <c r="A20" s="3"/>
      <c r="B20" s="243"/>
      <c r="C20" s="243"/>
      <c r="D20" s="243"/>
      <c r="E20" s="4"/>
      <c r="F20" s="241"/>
      <c r="G20" s="241"/>
      <c r="H20" s="241"/>
    </row>
    <row r="21" spans="1:10" ht="13.5" thickBot="1" x14ac:dyDescent="0.25">
      <c r="A21" s="3"/>
      <c r="B21" s="31"/>
      <c r="C21" s="32" t="s">
        <v>48</v>
      </c>
      <c r="D21" s="33">
        <f>(((1+D7+D8+D9)*(1+D19)*(1+D11)/(1-D13))-1)</f>
        <v>0.25</v>
      </c>
      <c r="E21" s="4"/>
      <c r="F21" s="241"/>
      <c r="G21" s="241"/>
      <c r="H21" s="241"/>
    </row>
    <row r="22" spans="1:10" x14ac:dyDescent="0.2">
      <c r="A22" s="3"/>
      <c r="D22" s="16"/>
      <c r="E22" s="5"/>
      <c r="F22" s="241"/>
      <c r="G22" s="241"/>
      <c r="H22" s="241"/>
    </row>
    <row r="23" spans="1:10" ht="13.5" thickBot="1" x14ac:dyDescent="0.25">
      <c r="A23" s="3"/>
      <c r="B23" s="30" t="s">
        <v>49</v>
      </c>
      <c r="C23" s="26"/>
      <c r="D23" s="16"/>
      <c r="E23" s="5"/>
      <c r="F23" s="241"/>
      <c r="G23" s="241"/>
      <c r="H23" s="241"/>
    </row>
    <row r="24" spans="1:10" x14ac:dyDescent="0.2">
      <c r="A24" s="3"/>
      <c r="B24" s="244" t="s">
        <v>55</v>
      </c>
      <c r="C24" s="244"/>
      <c r="D24" s="244"/>
      <c r="E24" s="5"/>
      <c r="F24" s="241"/>
      <c r="G24" s="241"/>
      <c r="H24" s="241"/>
    </row>
    <row r="25" spans="1:10" ht="13.5" thickBot="1" x14ac:dyDescent="0.25">
      <c r="B25" s="245" t="s">
        <v>54</v>
      </c>
      <c r="C25" s="245"/>
      <c r="D25" s="245"/>
      <c r="F25" s="242"/>
      <c r="G25" s="242"/>
      <c r="H25" s="242"/>
    </row>
    <row r="27" spans="1:10" x14ac:dyDescent="0.2">
      <c r="A27" s="26"/>
      <c r="B27" s="26"/>
      <c r="C27" s="26"/>
      <c r="D27" s="26"/>
      <c r="E27" s="29"/>
      <c r="F27" s="29"/>
      <c r="G27" s="29"/>
      <c r="H27" s="29"/>
      <c r="I27" s="29"/>
      <c r="J27" s="19"/>
    </row>
    <row r="28" spans="1:10" x14ac:dyDescent="0.2">
      <c r="A28" s="26"/>
      <c r="B28" s="26"/>
      <c r="C28" s="26"/>
      <c r="D28" s="26"/>
      <c r="E28" s="26"/>
      <c r="F28" s="26"/>
      <c r="G28" s="26"/>
      <c r="H28" s="26"/>
      <c r="I28" s="26"/>
    </row>
    <row r="29" spans="1:10" ht="14.45" customHeight="1" x14ac:dyDescent="0.2">
      <c r="B29" s="26"/>
      <c r="C29" s="26"/>
      <c r="D29" s="26"/>
      <c r="E29" s="20"/>
      <c r="F29" s="26"/>
      <c r="G29" s="26"/>
      <c r="H29" s="26"/>
    </row>
    <row r="30" spans="1:10" ht="15" x14ac:dyDescent="0.2">
      <c r="B30" s="26"/>
      <c r="C30" s="26"/>
      <c r="D30" s="26"/>
      <c r="E30" s="21"/>
      <c r="F30" s="26"/>
      <c r="G30" s="26"/>
      <c r="H30" s="26"/>
    </row>
    <row r="31" spans="1:10" ht="15" x14ac:dyDescent="0.2">
      <c r="B31" s="26"/>
      <c r="C31" s="26"/>
      <c r="D31" s="26"/>
      <c r="E31" s="21"/>
      <c r="F31" s="26"/>
      <c r="G31" s="26"/>
      <c r="H31" s="26"/>
    </row>
    <row r="32" spans="1:10" ht="15" x14ac:dyDescent="0.2">
      <c r="B32" s="26"/>
      <c r="C32" s="26"/>
      <c r="D32" s="26"/>
      <c r="E32" s="21"/>
      <c r="F32" s="26"/>
      <c r="G32" s="26"/>
      <c r="H32" s="26"/>
    </row>
    <row r="33" spans="2:8" ht="15" x14ac:dyDescent="0.2">
      <c r="B33" s="27"/>
      <c r="C33" s="27"/>
      <c r="D33" s="27"/>
      <c r="E33" s="28"/>
      <c r="F33" s="27"/>
      <c r="G33" s="27"/>
      <c r="H33" s="27"/>
    </row>
    <row r="34" spans="2:8" ht="15" x14ac:dyDescent="0.2">
      <c r="E34" s="21"/>
    </row>
    <row r="35" spans="2:8" ht="15" x14ac:dyDescent="0.2">
      <c r="E35" s="22"/>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portrait" r:id="rId1"/>
  <headerFooter>
    <oddHeader>&amp;L
&amp;G&amp;C&amp;"-,Negrito"&amp;11&amp;K03+039
UNIDADE DE ENGENHARIA&amp;R&amp;"-,Negrito"&amp;K03+039
PROCESSO Nº. xxxxxxx/20xx</oddHeader>
    <oddFooter>&amp;R&amp;"-,Regular"&amp;9&amp;K03+039Pág.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78"/>
  <sheetViews>
    <sheetView showGridLines="0" showZeros="0" showWhiteSpace="0" view="pageBreakPreview" zoomScale="90" zoomScaleNormal="90" zoomScaleSheetLayoutView="90" workbookViewId="0">
      <selection activeCell="W14" sqref="W14"/>
    </sheetView>
  </sheetViews>
  <sheetFormatPr defaultColWidth="3" defaultRowHeight="15" x14ac:dyDescent="0.25"/>
  <cols>
    <col min="1" max="1" width="10.140625" style="185" customWidth="1"/>
    <col min="2" max="2" width="9.85546875" style="185" customWidth="1"/>
    <col min="3" max="3" width="47.85546875" style="185" customWidth="1"/>
    <col min="4" max="4" width="13.85546875" style="211" customWidth="1"/>
    <col min="5" max="8" width="11.7109375" style="210" customWidth="1"/>
    <col min="9" max="9" width="9.140625" style="205" customWidth="1"/>
    <col min="10" max="10" width="14.28515625" style="206" bestFit="1" customWidth="1"/>
    <col min="11" max="11" width="3" style="185"/>
    <col min="12" max="12" width="10.5703125" style="185" customWidth="1"/>
    <col min="13" max="16384" width="3" style="185"/>
  </cols>
  <sheetData>
    <row r="1" spans="1:205" s="162" customFormat="1" ht="12.75" customHeight="1" x14ac:dyDescent="0.25">
      <c r="A1" s="159"/>
      <c r="B1" s="159"/>
      <c r="C1" s="159"/>
      <c r="D1" s="159"/>
      <c r="E1" s="159"/>
      <c r="F1" s="159"/>
      <c r="G1" s="159"/>
      <c r="H1" s="159"/>
      <c r="I1" s="160"/>
      <c r="J1" s="161"/>
    </row>
    <row r="2" spans="1:205" s="162" customFormat="1" ht="27.75" customHeight="1" x14ac:dyDescent="0.25">
      <c r="A2" s="248" t="str">
        <f>'Planilha de Orçamento'!A3:D3</f>
        <v>1. OBJETO: MANUTENÇÃO PREDIAL CIVIL, MECÂNICO, ELÉTRICO E LÓGICO NA AGÊNCIA CAPELA DE SANTANA – RENOVA</v>
      </c>
      <c r="B2" s="248"/>
      <c r="C2" s="248"/>
      <c r="D2" s="248"/>
      <c r="E2" s="248"/>
      <c r="F2" s="213" t="s">
        <v>147</v>
      </c>
      <c r="G2" s="213"/>
      <c r="H2" s="87" t="str">
        <f>'Planilha de Orçamento'!G2</f>
        <v>0587/2022</v>
      </c>
      <c r="I2" s="160"/>
      <c r="J2" s="161"/>
    </row>
    <row r="3" spans="1:205" s="162" customFormat="1" ht="15" customHeight="1" x14ac:dyDescent="0.25">
      <c r="A3" s="236" t="str">
        <f>'Planilha de Orçamento'!A4</f>
        <v>2. ENDEREÇO DE EXECUÇÃO/ENTREGA:  AV. CORONEL ORESTES JOSE LUCAS, 1900 - CAPELA DE SANTANA/RS</v>
      </c>
      <c r="B3" s="236"/>
      <c r="C3" s="236"/>
      <c r="D3" s="236"/>
      <c r="E3" s="236"/>
      <c r="F3" s="214" t="s">
        <v>19</v>
      </c>
      <c r="G3" s="214"/>
      <c r="H3" s="59">
        <f>'Planilha de Orçamento'!G3</f>
        <v>0.25</v>
      </c>
      <c r="I3" s="160"/>
      <c r="J3" s="161"/>
    </row>
    <row r="4" spans="1:205" s="162" customFormat="1" ht="24" customHeight="1" x14ac:dyDescent="0.25">
      <c r="A4" s="236" t="str">
        <f>'Planilha de Orçamento'!A5</f>
        <v>3. PRAZO DE EXECUÇÃO/ENTREGA: 90 dias</v>
      </c>
      <c r="B4" s="236"/>
      <c r="C4" s="236"/>
      <c r="D4" s="236"/>
      <c r="E4" s="236"/>
      <c r="F4" s="214" t="s">
        <v>260</v>
      </c>
      <c r="G4" s="214"/>
      <c r="H4" s="59">
        <f>'Planilha de Orçamento'!G4</f>
        <v>1.1122000000000001</v>
      </c>
      <c r="I4" s="160"/>
      <c r="J4" s="161"/>
    </row>
    <row r="5" spans="1:205" s="162" customFormat="1" ht="19.5" customHeight="1" thickBot="1" x14ac:dyDescent="0.3">
      <c r="A5" s="159"/>
      <c r="B5" s="159"/>
      <c r="C5" s="159"/>
      <c r="D5" s="159"/>
      <c r="E5" s="159"/>
      <c r="F5" s="214" t="s">
        <v>7</v>
      </c>
      <c r="G5" s="214"/>
      <c r="H5" s="111">
        <f>'Planilha de Orçamento'!G5</f>
        <v>0</v>
      </c>
      <c r="I5" s="160"/>
      <c r="J5" s="161"/>
    </row>
    <row r="6" spans="1:205" s="8" customFormat="1" ht="15.75" thickBot="1" x14ac:dyDescent="0.25">
      <c r="A6" s="226" t="s">
        <v>24</v>
      </c>
      <c r="B6" s="226"/>
      <c r="C6" s="226"/>
      <c r="D6" s="226"/>
      <c r="E6" s="226"/>
      <c r="F6" s="226"/>
      <c r="G6" s="226"/>
      <c r="H6" s="226"/>
      <c r="I6" s="226"/>
      <c r="J6" s="226"/>
      <c r="K6" s="226"/>
      <c r="L6" s="226"/>
      <c r="M6" s="226"/>
      <c r="N6" s="22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row>
    <row r="7" spans="1:205" s="11" customFormat="1" ht="24.75" customHeight="1" x14ac:dyDescent="0.2">
      <c r="A7" s="61" t="s">
        <v>5</v>
      </c>
      <c r="B7" s="251">
        <f>'Planilha de Orçamento'!B8</f>
        <v>0</v>
      </c>
      <c r="C7" s="251"/>
      <c r="D7" s="163" t="s">
        <v>6</v>
      </c>
      <c r="E7" s="272">
        <f>'Planilha de Orçamento'!D8:E8</f>
        <v>0</v>
      </c>
      <c r="F7" s="272"/>
      <c r="G7" s="62" t="s">
        <v>16</v>
      </c>
      <c r="H7" s="164">
        <f>'Planilha de Orçamento'!G8</f>
        <v>0</v>
      </c>
      <c r="I7" s="9"/>
      <c r="J7" s="9"/>
      <c r="K7" s="9"/>
      <c r="L7" s="9"/>
      <c r="M7" s="9"/>
      <c r="N7" s="9"/>
      <c r="O7" s="9"/>
      <c r="P7" s="10"/>
      <c r="Q7" s="9"/>
      <c r="R7" s="9"/>
      <c r="S7" s="9"/>
      <c r="T7" s="9"/>
      <c r="U7" s="9"/>
      <c r="V7" s="9"/>
      <c r="W7" s="9"/>
      <c r="X7" s="10"/>
      <c r="Y7" s="9"/>
      <c r="Z7" s="9"/>
      <c r="AA7" s="9"/>
      <c r="AB7" s="9"/>
      <c r="AC7" s="9"/>
      <c r="AD7" s="9"/>
      <c r="AE7" s="9"/>
      <c r="AF7" s="10"/>
      <c r="AG7" s="9"/>
      <c r="AH7" s="9"/>
      <c r="AI7" s="9"/>
      <c r="AJ7" s="9"/>
      <c r="AK7" s="9"/>
      <c r="AL7" s="9"/>
      <c r="AM7" s="9"/>
      <c r="AN7" s="10"/>
      <c r="AO7" s="9"/>
      <c r="AP7" s="9"/>
      <c r="AQ7" s="9"/>
      <c r="AR7" s="9"/>
      <c r="AS7" s="9"/>
      <c r="AT7" s="9"/>
      <c r="AU7" s="9"/>
      <c r="AV7" s="10"/>
      <c r="AW7" s="9"/>
      <c r="AX7" s="9"/>
      <c r="AY7" s="9"/>
      <c r="AZ7" s="9"/>
      <c r="BA7" s="9"/>
      <c r="BB7" s="9"/>
      <c r="BC7" s="9"/>
      <c r="BD7" s="10"/>
      <c r="BE7" s="9"/>
      <c r="BF7" s="9"/>
      <c r="BG7" s="9"/>
      <c r="BH7" s="9"/>
      <c r="BI7" s="9"/>
      <c r="BJ7" s="9"/>
      <c r="BK7" s="9"/>
      <c r="BL7" s="10"/>
      <c r="BM7" s="9"/>
      <c r="BN7" s="9"/>
      <c r="BO7" s="9"/>
      <c r="BP7" s="9"/>
      <c r="BQ7" s="9"/>
      <c r="BR7" s="9"/>
      <c r="BS7" s="9"/>
      <c r="BT7" s="10"/>
      <c r="BU7" s="9"/>
      <c r="BV7" s="9"/>
      <c r="BW7" s="9"/>
      <c r="BX7" s="9"/>
      <c r="BY7" s="9"/>
      <c r="BZ7" s="9"/>
      <c r="CA7" s="9"/>
      <c r="CB7" s="10"/>
      <c r="CC7" s="9"/>
      <c r="CD7" s="9"/>
      <c r="CE7" s="9"/>
      <c r="CF7" s="9"/>
      <c r="CG7" s="9"/>
      <c r="CH7" s="9"/>
      <c r="CI7" s="9"/>
      <c r="CJ7" s="10"/>
      <c r="CK7" s="9"/>
      <c r="CL7" s="9"/>
      <c r="CM7" s="9"/>
      <c r="CN7" s="9"/>
      <c r="CO7" s="9"/>
      <c r="CP7" s="9"/>
      <c r="CQ7" s="9"/>
      <c r="CR7" s="10"/>
      <c r="CS7" s="9"/>
      <c r="CT7" s="9"/>
      <c r="CU7" s="9"/>
      <c r="CV7" s="9"/>
      <c r="CW7" s="9"/>
      <c r="CX7" s="9"/>
      <c r="CY7" s="9"/>
      <c r="CZ7" s="10"/>
      <c r="DA7" s="9"/>
      <c r="DB7" s="9"/>
      <c r="DC7" s="9"/>
      <c r="DD7" s="9"/>
      <c r="DE7" s="9"/>
      <c r="DF7" s="9"/>
      <c r="DG7" s="9"/>
      <c r="DH7" s="10"/>
      <c r="DI7" s="9"/>
      <c r="DJ7" s="9"/>
      <c r="DK7" s="9"/>
      <c r="DL7" s="9"/>
      <c r="DM7" s="9"/>
      <c r="DN7" s="9"/>
      <c r="DO7" s="9"/>
      <c r="DP7" s="10"/>
      <c r="DQ7" s="9"/>
      <c r="DR7" s="9"/>
      <c r="DS7" s="9"/>
      <c r="DT7" s="9"/>
      <c r="DU7" s="9"/>
      <c r="DV7" s="9"/>
      <c r="DW7" s="9"/>
      <c r="DX7" s="10"/>
      <c r="DY7" s="9"/>
      <c r="DZ7" s="9"/>
      <c r="EA7" s="9"/>
      <c r="EB7" s="9"/>
      <c r="EC7" s="9"/>
      <c r="ED7" s="9"/>
      <c r="EE7" s="9"/>
      <c r="EF7" s="10"/>
      <c r="EG7" s="9"/>
      <c r="EH7" s="9"/>
      <c r="EI7" s="9"/>
      <c r="EJ7" s="9"/>
      <c r="EK7" s="9"/>
      <c r="EL7" s="9"/>
      <c r="EM7" s="9"/>
      <c r="EN7" s="10"/>
      <c r="EO7" s="9"/>
      <c r="EP7" s="9"/>
      <c r="EQ7" s="9"/>
      <c r="ER7" s="9"/>
      <c r="ES7" s="9"/>
      <c r="ET7" s="9"/>
      <c r="EU7" s="9"/>
      <c r="EV7" s="10"/>
      <c r="EW7" s="9"/>
      <c r="EX7" s="9"/>
      <c r="EY7" s="9"/>
      <c r="EZ7" s="9"/>
      <c r="FA7" s="9"/>
      <c r="FB7" s="9"/>
      <c r="FC7" s="9"/>
      <c r="FD7" s="10"/>
      <c r="FE7" s="9"/>
      <c r="FF7" s="9"/>
      <c r="FG7" s="9"/>
      <c r="FH7" s="9"/>
      <c r="FI7" s="9"/>
      <c r="FJ7" s="9"/>
      <c r="FK7" s="9"/>
      <c r="FL7" s="10"/>
      <c r="FM7" s="9"/>
      <c r="FN7" s="9"/>
      <c r="FO7" s="9"/>
      <c r="FP7" s="9"/>
      <c r="FQ7" s="9"/>
      <c r="FR7" s="9"/>
      <c r="FS7" s="9"/>
      <c r="FT7" s="10"/>
      <c r="FU7" s="9"/>
      <c r="FV7" s="9"/>
      <c r="FW7" s="9"/>
      <c r="FX7" s="9"/>
      <c r="FY7" s="9"/>
      <c r="FZ7" s="9"/>
      <c r="GA7" s="9"/>
      <c r="GB7" s="10"/>
      <c r="GC7" s="9"/>
      <c r="GD7" s="9"/>
      <c r="GE7" s="9"/>
      <c r="GF7" s="9"/>
      <c r="GG7" s="9"/>
      <c r="GH7" s="9"/>
      <c r="GI7" s="9"/>
      <c r="GJ7" s="10"/>
      <c r="GK7" s="9"/>
      <c r="GL7" s="9"/>
      <c r="GM7" s="9"/>
      <c r="GN7" s="9"/>
      <c r="GO7" s="9"/>
      <c r="GP7" s="9"/>
      <c r="GQ7" s="9"/>
      <c r="GR7" s="10"/>
      <c r="GS7" s="9"/>
      <c r="GT7" s="9"/>
      <c r="GU7" s="9"/>
      <c r="GV7" s="9"/>
      <c r="GW7" s="9"/>
    </row>
    <row r="8" spans="1:205" s="11" customFormat="1" ht="27" customHeight="1" thickBot="1" x14ac:dyDescent="0.25">
      <c r="A8" s="63" t="s">
        <v>23</v>
      </c>
      <c r="B8" s="252">
        <f>'Planilha de Orçamento'!B9</f>
        <v>0</v>
      </c>
      <c r="C8" s="252"/>
      <c r="D8" s="165" t="s">
        <v>3</v>
      </c>
      <c r="E8" s="271">
        <f>'Planilha de Orçamento'!D9:G9</f>
        <v>0</v>
      </c>
      <c r="F8" s="271"/>
      <c r="G8" s="271"/>
      <c r="H8" s="271"/>
      <c r="I8" s="166"/>
      <c r="J8" s="166"/>
      <c r="K8" s="166"/>
      <c r="L8" s="10"/>
      <c r="M8" s="10"/>
      <c r="N8" s="9"/>
      <c r="O8" s="9"/>
      <c r="P8" s="10"/>
      <c r="Q8" s="10"/>
      <c r="R8" s="9"/>
      <c r="S8" s="9"/>
      <c r="T8" s="10"/>
      <c r="U8" s="10"/>
      <c r="V8" s="9"/>
      <c r="W8" s="9"/>
      <c r="X8" s="10"/>
      <c r="Y8" s="10"/>
      <c r="Z8" s="9"/>
      <c r="AA8" s="9"/>
      <c r="AB8" s="10"/>
      <c r="AC8" s="10"/>
      <c r="AD8" s="9"/>
      <c r="AE8" s="9"/>
      <c r="AF8" s="10"/>
      <c r="AG8" s="10"/>
      <c r="AH8" s="9"/>
      <c r="AI8" s="9"/>
      <c r="AJ8" s="10"/>
      <c r="AK8" s="10"/>
      <c r="AL8" s="9"/>
      <c r="AM8" s="9"/>
      <c r="AN8" s="10"/>
      <c r="AO8" s="10"/>
      <c r="AP8" s="9"/>
      <c r="AQ8" s="9"/>
      <c r="AR8" s="10"/>
      <c r="AS8" s="10"/>
      <c r="AT8" s="9"/>
      <c r="AU8" s="9"/>
      <c r="AV8" s="10"/>
      <c r="AW8" s="10"/>
      <c r="AX8" s="9"/>
      <c r="AY8" s="9"/>
      <c r="AZ8" s="10"/>
      <c r="BA8" s="10"/>
      <c r="BB8" s="9"/>
      <c r="BC8" s="9"/>
      <c r="BD8" s="10"/>
      <c r="BE8" s="10"/>
      <c r="BF8" s="9"/>
      <c r="BG8" s="9"/>
      <c r="BH8" s="10"/>
      <c r="BI8" s="10"/>
      <c r="BJ8" s="9"/>
      <c r="BK8" s="9"/>
      <c r="BL8" s="10"/>
      <c r="BM8" s="10"/>
      <c r="BN8" s="9"/>
      <c r="BO8" s="9"/>
      <c r="BP8" s="10"/>
      <c r="BQ8" s="10"/>
      <c r="BR8" s="9"/>
      <c r="BS8" s="9"/>
      <c r="BT8" s="10"/>
      <c r="BU8" s="10"/>
      <c r="BV8" s="9"/>
      <c r="BW8" s="9"/>
      <c r="BX8" s="10"/>
      <c r="BY8" s="10"/>
      <c r="BZ8" s="9"/>
      <c r="CA8" s="9"/>
      <c r="CB8" s="10"/>
      <c r="CC8" s="10"/>
      <c r="CD8" s="9"/>
      <c r="CE8" s="9"/>
      <c r="CF8" s="10"/>
      <c r="CG8" s="10"/>
      <c r="CH8" s="9"/>
      <c r="CI8" s="9"/>
      <c r="CJ8" s="10"/>
      <c r="CK8" s="10"/>
      <c r="CL8" s="9"/>
      <c r="CM8" s="9"/>
      <c r="CN8" s="10"/>
      <c r="CO8" s="10"/>
      <c r="CP8" s="9"/>
      <c r="CQ8" s="9"/>
      <c r="CR8" s="10"/>
      <c r="CS8" s="10"/>
      <c r="CT8" s="9"/>
      <c r="CU8" s="9"/>
      <c r="CV8" s="10"/>
      <c r="CW8" s="10"/>
      <c r="CX8" s="9"/>
      <c r="CY8" s="9"/>
      <c r="CZ8" s="10"/>
      <c r="DA8" s="10"/>
      <c r="DB8" s="9"/>
      <c r="DC8" s="9"/>
      <c r="DD8" s="10"/>
      <c r="DE8" s="10"/>
      <c r="DF8" s="9"/>
      <c r="DG8" s="9"/>
      <c r="DH8" s="10"/>
      <c r="DI8" s="10"/>
      <c r="DJ8" s="9"/>
      <c r="DK8" s="9"/>
      <c r="DL8" s="10"/>
      <c r="DM8" s="10"/>
      <c r="DN8" s="9"/>
      <c r="DO8" s="9"/>
      <c r="DP8" s="10"/>
      <c r="DQ8" s="10"/>
      <c r="DR8" s="9"/>
      <c r="DS8" s="9"/>
      <c r="DT8" s="10"/>
      <c r="DU8" s="10"/>
      <c r="DV8" s="9"/>
      <c r="DW8" s="9"/>
      <c r="DX8" s="10"/>
      <c r="DY8" s="10"/>
      <c r="DZ8" s="9"/>
      <c r="EA8" s="9"/>
      <c r="EB8" s="10"/>
      <c r="EC8" s="10"/>
      <c r="ED8" s="9"/>
      <c r="EE8" s="9"/>
      <c r="EF8" s="10"/>
      <c r="EG8" s="10"/>
      <c r="EH8" s="9"/>
      <c r="EI8" s="9"/>
      <c r="EJ8" s="10"/>
      <c r="EK8" s="10"/>
      <c r="EL8" s="9"/>
      <c r="EM8" s="9"/>
      <c r="EN8" s="10"/>
      <c r="EO8" s="10"/>
      <c r="EP8" s="9"/>
      <c r="EQ8" s="9"/>
      <c r="ER8" s="10"/>
      <c r="ES8" s="10"/>
      <c r="ET8" s="9"/>
      <c r="EU8" s="9"/>
      <c r="EV8" s="10"/>
      <c r="EW8" s="10"/>
      <c r="EX8" s="9"/>
      <c r="EY8" s="9"/>
      <c r="EZ8" s="10"/>
      <c r="FA8" s="10"/>
      <c r="FB8" s="9"/>
      <c r="FC8" s="9"/>
      <c r="FD8" s="10"/>
      <c r="FE8" s="10"/>
      <c r="FF8" s="9"/>
      <c r="FG8" s="9"/>
      <c r="FH8" s="10"/>
      <c r="FI8" s="10"/>
      <c r="FJ8" s="9"/>
      <c r="FK8" s="9"/>
      <c r="FL8" s="10"/>
      <c r="FM8" s="10"/>
      <c r="FN8" s="9"/>
      <c r="FO8" s="9"/>
      <c r="FP8" s="10"/>
      <c r="FQ8" s="10"/>
      <c r="FR8" s="9"/>
      <c r="FS8" s="9"/>
      <c r="FT8" s="10"/>
      <c r="FU8" s="10"/>
      <c r="FV8" s="9"/>
      <c r="FW8" s="9"/>
      <c r="FX8" s="10"/>
      <c r="FY8" s="10"/>
      <c r="FZ8" s="9"/>
      <c r="GA8" s="9"/>
      <c r="GB8" s="10"/>
      <c r="GC8" s="10"/>
      <c r="GD8" s="9"/>
      <c r="GE8" s="9"/>
      <c r="GF8" s="10"/>
      <c r="GG8" s="10"/>
      <c r="GH8" s="9"/>
      <c r="GI8" s="9"/>
      <c r="GJ8" s="10"/>
      <c r="GK8" s="10"/>
      <c r="GL8" s="9"/>
      <c r="GM8" s="9"/>
      <c r="GN8" s="10"/>
      <c r="GO8" s="10"/>
      <c r="GP8" s="9"/>
      <c r="GQ8" s="9"/>
      <c r="GR8" s="10"/>
      <c r="GS8" s="10"/>
      <c r="GT8" s="9"/>
      <c r="GU8" s="9"/>
      <c r="GV8" s="10"/>
      <c r="GW8" s="10"/>
    </row>
    <row r="9" spans="1:205" s="162" customFormat="1" x14ac:dyDescent="0.25">
      <c r="A9" s="261" t="s">
        <v>399</v>
      </c>
      <c r="B9" s="261" t="s">
        <v>400</v>
      </c>
      <c r="C9" s="261"/>
      <c r="D9" s="263" t="s">
        <v>401</v>
      </c>
      <c r="E9" s="249" t="s">
        <v>402</v>
      </c>
      <c r="F9" s="249"/>
      <c r="G9" s="249"/>
      <c r="H9" s="249"/>
      <c r="I9" s="160"/>
      <c r="J9" s="161"/>
    </row>
    <row r="10" spans="1:205" s="162" customFormat="1" x14ac:dyDescent="0.25">
      <c r="A10" s="262"/>
      <c r="B10" s="262"/>
      <c r="C10" s="262"/>
      <c r="D10" s="264"/>
      <c r="E10" s="247" t="s">
        <v>403</v>
      </c>
      <c r="F10" s="250"/>
      <c r="G10" s="246" t="s">
        <v>404</v>
      </c>
      <c r="H10" s="247"/>
      <c r="I10" s="246" t="s">
        <v>404</v>
      </c>
      <c r="J10" s="247"/>
      <c r="K10" s="160"/>
      <c r="L10" s="161"/>
    </row>
    <row r="11" spans="1:205" s="162" customFormat="1" x14ac:dyDescent="0.25">
      <c r="A11" s="167" t="s">
        <v>9</v>
      </c>
      <c r="B11" s="168" t="s">
        <v>405</v>
      </c>
      <c r="C11" s="169"/>
      <c r="D11" s="170"/>
      <c r="E11" s="171" t="s">
        <v>406</v>
      </c>
      <c r="F11" s="172" t="s">
        <v>407</v>
      </c>
      <c r="G11" s="171" t="s">
        <v>406</v>
      </c>
      <c r="H11" s="173" t="s">
        <v>407</v>
      </c>
      <c r="I11" s="171" t="s">
        <v>406</v>
      </c>
      <c r="J11" s="173" t="s">
        <v>407</v>
      </c>
      <c r="K11" s="160"/>
      <c r="L11" s="161"/>
    </row>
    <row r="12" spans="1:205" s="162" customFormat="1" ht="14.1" customHeight="1" x14ac:dyDescent="0.25">
      <c r="A12" s="253">
        <v>1</v>
      </c>
      <c r="B12" s="255" t="str">
        <f>'Planilha de Orçamento'!B15</f>
        <v>SERVIÇOS PRELIMINARES / INSTALAÇÕES PROVISÓRIAS</v>
      </c>
      <c r="C12" s="256"/>
      <c r="D12" s="259">
        <f>'Planilha de Orçamento'!H18</f>
        <v>0</v>
      </c>
      <c r="E12" s="174"/>
      <c r="F12" s="175"/>
      <c r="G12" s="174"/>
      <c r="H12" s="176"/>
      <c r="I12" s="174"/>
      <c r="J12" s="176"/>
      <c r="K12" s="160"/>
      <c r="L12" s="161"/>
    </row>
    <row r="13" spans="1:205" s="162" customFormat="1" ht="14.1" customHeight="1" x14ac:dyDescent="0.25">
      <c r="A13" s="254">
        <v>2</v>
      </c>
      <c r="B13" s="257"/>
      <c r="C13" s="258"/>
      <c r="D13" s="260"/>
      <c r="E13" s="177">
        <v>0.7</v>
      </c>
      <c r="F13" s="178">
        <f>(D12*E13)</f>
        <v>0</v>
      </c>
      <c r="G13" s="179">
        <v>0.2</v>
      </c>
      <c r="H13" s="178">
        <f>(D12*G13)</f>
        <v>0</v>
      </c>
      <c r="I13" s="179">
        <v>0.1</v>
      </c>
      <c r="J13" s="178">
        <f>(D12*I13)</f>
        <v>0</v>
      </c>
      <c r="K13" s="180"/>
      <c r="L13" s="161">
        <f>E13+G13+I13</f>
        <v>1</v>
      </c>
    </row>
    <row r="14" spans="1:205" s="162" customFormat="1" ht="14.1" customHeight="1" x14ac:dyDescent="0.25">
      <c r="A14" s="253">
        <v>2</v>
      </c>
      <c r="B14" s="255" t="str">
        <f>'Planilha de Orçamento'!B19</f>
        <v>ADMINISTRAÇÃO DE OBRA</v>
      </c>
      <c r="C14" s="256"/>
      <c r="D14" s="259">
        <f>'Planilha de Orçamento'!H21</f>
        <v>0</v>
      </c>
      <c r="E14" s="181"/>
      <c r="F14" s="175"/>
      <c r="G14" s="181"/>
      <c r="H14" s="176"/>
      <c r="I14" s="181"/>
      <c r="J14" s="176"/>
      <c r="K14" s="180"/>
      <c r="L14" s="161"/>
    </row>
    <row r="15" spans="1:205" s="162" customFormat="1" ht="14.1" customHeight="1" x14ac:dyDescent="0.25">
      <c r="A15" s="254">
        <v>4</v>
      </c>
      <c r="B15" s="257"/>
      <c r="C15" s="258"/>
      <c r="D15" s="260"/>
      <c r="E15" s="177">
        <v>0.4</v>
      </c>
      <c r="F15" s="178">
        <f>(D14*E15)</f>
        <v>0</v>
      </c>
      <c r="G15" s="179">
        <v>0.3</v>
      </c>
      <c r="H15" s="178">
        <f>(D14*G15)</f>
        <v>0</v>
      </c>
      <c r="I15" s="179">
        <v>0.3</v>
      </c>
      <c r="J15" s="178">
        <f>(D14*I15)</f>
        <v>0</v>
      </c>
      <c r="K15" s="180"/>
      <c r="L15" s="161">
        <f>E15+G15+I15</f>
        <v>1</v>
      </c>
    </row>
    <row r="16" spans="1:205" s="162" customFormat="1" ht="14.1" customHeight="1" x14ac:dyDescent="0.25">
      <c r="A16" s="253">
        <v>3</v>
      </c>
      <c r="B16" s="255" t="str">
        <f>'Planilha de Orçamento'!B22</f>
        <v>DEMOLIÇÃO / REMANEJAMENTO / REMOÇÃO</v>
      </c>
      <c r="C16" s="256"/>
      <c r="D16" s="259">
        <f>'Planilha de Orçamento'!H37</f>
        <v>0</v>
      </c>
      <c r="E16" s="174"/>
      <c r="F16" s="175"/>
      <c r="G16" s="174"/>
      <c r="H16" s="176"/>
      <c r="I16" s="174"/>
      <c r="J16" s="176"/>
      <c r="K16" s="180"/>
      <c r="L16" s="161"/>
    </row>
    <row r="17" spans="1:12" s="162" customFormat="1" ht="14.1" customHeight="1" x14ac:dyDescent="0.25">
      <c r="A17" s="254">
        <v>6</v>
      </c>
      <c r="B17" s="257"/>
      <c r="C17" s="258"/>
      <c r="D17" s="260"/>
      <c r="E17" s="177">
        <v>0.9</v>
      </c>
      <c r="F17" s="178">
        <f>(D16*E17)</f>
        <v>0</v>
      </c>
      <c r="G17" s="179">
        <v>0.1</v>
      </c>
      <c r="H17" s="178">
        <f>(D16*G17)</f>
        <v>0</v>
      </c>
      <c r="I17" s="179">
        <v>0</v>
      </c>
      <c r="J17" s="178">
        <f>(D16*I17)</f>
        <v>0</v>
      </c>
      <c r="K17" s="180"/>
      <c r="L17" s="161">
        <f>E17+G17+I17</f>
        <v>1</v>
      </c>
    </row>
    <row r="18" spans="1:12" s="162" customFormat="1" ht="14.1" customHeight="1" x14ac:dyDescent="0.25">
      <c r="A18" s="253">
        <v>4</v>
      </c>
      <c r="B18" s="255" t="str">
        <f>'Planilha de Orçamento'!B38</f>
        <v>IMPERMEABILIZAÇÃO</v>
      </c>
      <c r="C18" s="256"/>
      <c r="D18" s="259">
        <f>'Planilha de Orçamento'!H41</f>
        <v>0</v>
      </c>
      <c r="E18" s="174"/>
      <c r="F18" s="175"/>
      <c r="G18" s="182"/>
      <c r="H18" s="176"/>
      <c r="I18" s="182"/>
      <c r="J18" s="176"/>
      <c r="K18" s="180"/>
      <c r="L18" s="161"/>
    </row>
    <row r="19" spans="1:12" s="162" customFormat="1" ht="14.1" customHeight="1" x14ac:dyDescent="0.25">
      <c r="A19" s="254">
        <v>8</v>
      </c>
      <c r="B19" s="257"/>
      <c r="C19" s="258"/>
      <c r="D19" s="260"/>
      <c r="E19" s="177">
        <v>0.9</v>
      </c>
      <c r="F19" s="178">
        <f>(D18*E19)</f>
        <v>0</v>
      </c>
      <c r="G19" s="179">
        <v>0.1</v>
      </c>
      <c r="H19" s="178">
        <f>(D18*G19)</f>
        <v>0</v>
      </c>
      <c r="I19" s="179">
        <v>0</v>
      </c>
      <c r="J19" s="178">
        <f>(D18*I19)</f>
        <v>0</v>
      </c>
      <c r="K19" s="180"/>
      <c r="L19" s="161">
        <f>E19+G19+I19</f>
        <v>1</v>
      </c>
    </row>
    <row r="20" spans="1:12" s="162" customFormat="1" ht="14.1" customHeight="1" x14ac:dyDescent="0.25">
      <c r="A20" s="253">
        <v>5</v>
      </c>
      <c r="B20" s="255" t="str">
        <f>'Planilha de Orçamento'!B42</f>
        <v>PAVIMENTAÇÃO</v>
      </c>
      <c r="C20" s="256"/>
      <c r="D20" s="259">
        <f>'Planilha de Orçamento'!H45</f>
        <v>0</v>
      </c>
      <c r="E20" s="174"/>
      <c r="F20" s="175"/>
      <c r="G20" s="182"/>
      <c r="H20" s="176"/>
      <c r="I20" s="182"/>
      <c r="J20" s="176"/>
      <c r="K20" s="180"/>
      <c r="L20" s="161"/>
    </row>
    <row r="21" spans="1:12" s="162" customFormat="1" ht="14.1" customHeight="1" x14ac:dyDescent="0.25">
      <c r="A21" s="254">
        <v>10</v>
      </c>
      <c r="B21" s="257"/>
      <c r="C21" s="258"/>
      <c r="D21" s="260"/>
      <c r="E21" s="177">
        <v>0.2</v>
      </c>
      <c r="F21" s="178">
        <f>(D20*E21)</f>
        <v>0</v>
      </c>
      <c r="G21" s="179">
        <v>0.7</v>
      </c>
      <c r="H21" s="178">
        <f>(D20*G21)</f>
        <v>0</v>
      </c>
      <c r="I21" s="179">
        <v>0.1</v>
      </c>
      <c r="J21" s="178">
        <f>(D20*I21)</f>
        <v>0</v>
      </c>
      <c r="K21" s="180"/>
      <c r="L21" s="161">
        <f>E21+G21+I21</f>
        <v>1</v>
      </c>
    </row>
    <row r="22" spans="1:12" s="162" customFormat="1" ht="14.1" customHeight="1" x14ac:dyDescent="0.25">
      <c r="A22" s="253">
        <v>6</v>
      </c>
      <c r="B22" s="255" t="str">
        <f>'Planilha de Orçamento'!B46</f>
        <v>REVESTIMENTOS/ ACABAMENTOS</v>
      </c>
      <c r="C22" s="256"/>
      <c r="D22" s="259">
        <f>'Planilha de Orçamento'!H49</f>
        <v>0</v>
      </c>
      <c r="E22" s="174"/>
      <c r="F22" s="175"/>
      <c r="G22" s="174"/>
      <c r="H22" s="176"/>
      <c r="I22" s="174"/>
      <c r="J22" s="176"/>
      <c r="K22" s="180"/>
      <c r="L22" s="161"/>
    </row>
    <row r="23" spans="1:12" s="162" customFormat="1" ht="14.1" customHeight="1" x14ac:dyDescent="0.25">
      <c r="A23" s="254">
        <v>12</v>
      </c>
      <c r="B23" s="257"/>
      <c r="C23" s="258"/>
      <c r="D23" s="260"/>
      <c r="E23" s="177">
        <v>0.2</v>
      </c>
      <c r="F23" s="178">
        <f>(D22*E23)</f>
        <v>0</v>
      </c>
      <c r="G23" s="179">
        <v>0.5</v>
      </c>
      <c r="H23" s="178">
        <f>(D22*G23)</f>
        <v>0</v>
      </c>
      <c r="I23" s="179">
        <v>0.3</v>
      </c>
      <c r="J23" s="178">
        <f>(D22*I23)</f>
        <v>0</v>
      </c>
      <c r="K23" s="180"/>
      <c r="L23" s="161">
        <f>E23+G23+I23</f>
        <v>1</v>
      </c>
    </row>
    <row r="24" spans="1:12" s="162" customFormat="1" ht="14.1" customHeight="1" x14ac:dyDescent="0.25">
      <c r="A24" s="253">
        <v>7</v>
      </c>
      <c r="B24" s="255" t="str">
        <f>'Planilha de Orçamento'!B50</f>
        <v>DIVISÓRIAS / PAINÉIS / FORROS</v>
      </c>
      <c r="C24" s="256"/>
      <c r="D24" s="259">
        <f>'Planilha de Orçamento'!H53</f>
        <v>0</v>
      </c>
      <c r="E24" s="174"/>
      <c r="F24" s="175"/>
      <c r="G24" s="174"/>
      <c r="H24" s="176"/>
      <c r="I24" s="174"/>
      <c r="J24" s="176"/>
      <c r="K24" s="180"/>
      <c r="L24" s="161"/>
    </row>
    <row r="25" spans="1:12" s="162" customFormat="1" ht="14.1" customHeight="1" x14ac:dyDescent="0.25">
      <c r="A25" s="254">
        <v>14</v>
      </c>
      <c r="B25" s="257"/>
      <c r="C25" s="258"/>
      <c r="D25" s="260"/>
      <c r="E25" s="177">
        <v>0.1</v>
      </c>
      <c r="F25" s="178">
        <f>(D24*E25)</f>
        <v>0</v>
      </c>
      <c r="G25" s="179">
        <v>0.7</v>
      </c>
      <c r="H25" s="178">
        <f>(D24*G25)</f>
        <v>0</v>
      </c>
      <c r="I25" s="179">
        <v>0.2</v>
      </c>
      <c r="J25" s="178">
        <f>(D24*I25)</f>
        <v>0</v>
      </c>
      <c r="K25" s="180"/>
      <c r="L25" s="161">
        <f>E25+G25+I25</f>
        <v>1</v>
      </c>
    </row>
    <row r="26" spans="1:12" s="162" customFormat="1" ht="14.1" customHeight="1" x14ac:dyDescent="0.25">
      <c r="A26" s="253">
        <v>8</v>
      </c>
      <c r="B26" s="255" t="str">
        <f>'Planilha de Orçamento'!B54</f>
        <v>CARPINTARIA / MARCENARIA / MOBILIÁRIO</v>
      </c>
      <c r="C26" s="256"/>
      <c r="D26" s="259">
        <f>'Planilha de Orçamento'!H57</f>
        <v>0</v>
      </c>
      <c r="E26" s="174"/>
      <c r="F26" s="175"/>
      <c r="G26" s="174"/>
      <c r="H26" s="176"/>
      <c r="I26" s="174"/>
      <c r="J26" s="176"/>
      <c r="K26" s="180"/>
      <c r="L26" s="161"/>
    </row>
    <row r="27" spans="1:12" s="162" customFormat="1" ht="14.1" customHeight="1" x14ac:dyDescent="0.25">
      <c r="A27" s="254">
        <v>16</v>
      </c>
      <c r="B27" s="257"/>
      <c r="C27" s="258"/>
      <c r="D27" s="260"/>
      <c r="E27" s="177">
        <v>0.1</v>
      </c>
      <c r="F27" s="178">
        <f>(D26*E27)</f>
        <v>0</v>
      </c>
      <c r="G27" s="179">
        <v>0.1</v>
      </c>
      <c r="H27" s="178">
        <f>(D26*G27)</f>
        <v>0</v>
      </c>
      <c r="I27" s="179">
        <v>0.8</v>
      </c>
      <c r="J27" s="178">
        <f>(D26*I27)</f>
        <v>0</v>
      </c>
      <c r="K27" s="180"/>
      <c r="L27" s="161">
        <f>E27+G27+I27</f>
        <v>1</v>
      </c>
    </row>
    <row r="28" spans="1:12" s="162" customFormat="1" ht="14.1" customHeight="1" x14ac:dyDescent="0.25">
      <c r="A28" s="253">
        <v>9</v>
      </c>
      <c r="B28" s="255" t="str">
        <f>'Planilha de Orçamento'!B58</f>
        <v>SERRALHERIA</v>
      </c>
      <c r="C28" s="256"/>
      <c r="D28" s="259">
        <f>'Planilha de Orçamento'!H64</f>
        <v>0</v>
      </c>
      <c r="E28" s="174"/>
      <c r="F28" s="175"/>
      <c r="G28" s="174"/>
      <c r="H28" s="176"/>
      <c r="I28" s="174"/>
      <c r="J28" s="176"/>
      <c r="K28" s="180"/>
      <c r="L28" s="161"/>
    </row>
    <row r="29" spans="1:12" s="162" customFormat="1" ht="14.1" customHeight="1" x14ac:dyDescent="0.25">
      <c r="A29" s="254">
        <v>18</v>
      </c>
      <c r="B29" s="257"/>
      <c r="C29" s="258"/>
      <c r="D29" s="260"/>
      <c r="E29" s="177">
        <v>0</v>
      </c>
      <c r="F29" s="178">
        <f>(D28*E29)</f>
        <v>0</v>
      </c>
      <c r="G29" s="179">
        <v>0.7</v>
      </c>
      <c r="H29" s="178">
        <f>(D28*G29)</f>
        <v>0</v>
      </c>
      <c r="I29" s="179">
        <v>0.3</v>
      </c>
      <c r="J29" s="178">
        <f>(D28*I29)</f>
        <v>0</v>
      </c>
      <c r="K29" s="180"/>
      <c r="L29" s="161">
        <f>E29+G29+I29</f>
        <v>1</v>
      </c>
    </row>
    <row r="30" spans="1:12" s="162" customFormat="1" ht="14.1" customHeight="1" x14ac:dyDescent="0.25">
      <c r="A30" s="253">
        <v>10</v>
      </c>
      <c r="B30" s="255" t="str">
        <f>'Planilha de Orçamento'!B65</f>
        <v>FERRAGENS</v>
      </c>
      <c r="C30" s="256"/>
      <c r="D30" s="259">
        <f>'Planilha de Orçamento'!H66</f>
        <v>0</v>
      </c>
      <c r="E30" s="174"/>
      <c r="F30" s="175"/>
      <c r="G30" s="174"/>
      <c r="H30" s="176"/>
      <c r="I30" s="174"/>
      <c r="J30" s="176"/>
      <c r="K30" s="180"/>
      <c r="L30" s="161"/>
    </row>
    <row r="31" spans="1:12" s="162" customFormat="1" ht="14.1" customHeight="1" x14ac:dyDescent="0.25">
      <c r="A31" s="254">
        <v>18</v>
      </c>
      <c r="B31" s="257"/>
      <c r="C31" s="258"/>
      <c r="D31" s="260"/>
      <c r="E31" s="177">
        <v>0</v>
      </c>
      <c r="F31" s="178">
        <f>(D30*E31)</f>
        <v>0</v>
      </c>
      <c r="G31" s="179">
        <v>0</v>
      </c>
      <c r="H31" s="178">
        <f>(D30*G31)</f>
        <v>0</v>
      </c>
      <c r="I31" s="179">
        <v>1</v>
      </c>
      <c r="J31" s="178">
        <f>(D30*I31)</f>
        <v>0</v>
      </c>
      <c r="K31" s="180"/>
      <c r="L31" s="161">
        <f>E31+G31+I31</f>
        <v>1</v>
      </c>
    </row>
    <row r="32" spans="1:12" s="162" customFormat="1" ht="14.1" customHeight="1" x14ac:dyDescent="0.25">
      <c r="A32" s="253">
        <v>11</v>
      </c>
      <c r="B32" s="255" t="str">
        <f>'Planilha de Orçamento'!B67</f>
        <v>VIDRAÇARIA</v>
      </c>
      <c r="C32" s="256"/>
      <c r="D32" s="259">
        <f>'Planilha de Orçamento'!H69</f>
        <v>0</v>
      </c>
      <c r="E32" s="174"/>
      <c r="F32" s="175"/>
      <c r="G32" s="174"/>
      <c r="H32" s="176"/>
      <c r="I32" s="174"/>
      <c r="J32" s="176"/>
      <c r="K32" s="180"/>
      <c r="L32" s="161"/>
    </row>
    <row r="33" spans="1:12" s="162" customFormat="1" ht="14.1" customHeight="1" x14ac:dyDescent="0.25">
      <c r="A33" s="254">
        <v>18</v>
      </c>
      <c r="B33" s="257"/>
      <c r="C33" s="258"/>
      <c r="D33" s="260"/>
      <c r="E33" s="177">
        <v>0</v>
      </c>
      <c r="F33" s="178">
        <f>(D32*E33)</f>
        <v>0</v>
      </c>
      <c r="G33" s="179">
        <v>0.7</v>
      </c>
      <c r="H33" s="178">
        <f>(D32*G33)</f>
        <v>0</v>
      </c>
      <c r="I33" s="179">
        <v>0.3</v>
      </c>
      <c r="J33" s="178">
        <f>(D32*I33)</f>
        <v>0</v>
      </c>
      <c r="K33" s="180"/>
      <c r="L33" s="161">
        <f>E33+G33+I33</f>
        <v>1</v>
      </c>
    </row>
    <row r="34" spans="1:12" s="162" customFormat="1" ht="14.1" customHeight="1" x14ac:dyDescent="0.25">
      <c r="A34" s="253">
        <v>12</v>
      </c>
      <c r="B34" s="255" t="str">
        <f>'Planilha de Orçamento'!B70</f>
        <v>PINTURA</v>
      </c>
      <c r="C34" s="256"/>
      <c r="D34" s="259">
        <f>'Planilha de Orçamento'!H86</f>
        <v>0</v>
      </c>
      <c r="E34" s="174"/>
      <c r="F34" s="175"/>
      <c r="G34" s="174"/>
      <c r="H34" s="176"/>
      <c r="I34" s="174"/>
      <c r="J34" s="176"/>
      <c r="K34" s="180"/>
      <c r="L34" s="161"/>
    </row>
    <row r="35" spans="1:12" s="162" customFormat="1" ht="14.1" customHeight="1" x14ac:dyDescent="0.25">
      <c r="A35" s="254">
        <v>18</v>
      </c>
      <c r="B35" s="257"/>
      <c r="C35" s="258"/>
      <c r="D35" s="260"/>
      <c r="E35" s="177">
        <v>0</v>
      </c>
      <c r="F35" s="178">
        <f>(D34*E35)</f>
        <v>0</v>
      </c>
      <c r="G35" s="179">
        <v>0.5</v>
      </c>
      <c r="H35" s="178">
        <f>(D34*G35)</f>
        <v>0</v>
      </c>
      <c r="I35" s="179">
        <v>0.5</v>
      </c>
      <c r="J35" s="178">
        <f>(D34*I35)</f>
        <v>0</v>
      </c>
      <c r="K35" s="180"/>
      <c r="L35" s="161">
        <f>E35+G35+I35</f>
        <v>1</v>
      </c>
    </row>
    <row r="36" spans="1:12" s="162" customFormat="1" ht="14.1" customHeight="1" x14ac:dyDescent="0.25">
      <c r="A36" s="253">
        <v>13</v>
      </c>
      <c r="B36" s="255" t="str">
        <f>'Planilha de Orçamento'!B87</f>
        <v>INSTALAÇÕES HIDROSSANTÁRIAS</v>
      </c>
      <c r="C36" s="256"/>
      <c r="D36" s="259">
        <f>'Planilha de Orçamento'!H91</f>
        <v>0</v>
      </c>
      <c r="E36" s="174"/>
      <c r="F36" s="175"/>
      <c r="G36" s="174"/>
      <c r="H36" s="176"/>
      <c r="I36" s="174"/>
      <c r="J36" s="176"/>
      <c r="K36" s="180"/>
      <c r="L36" s="161"/>
    </row>
    <row r="37" spans="1:12" s="162" customFormat="1" ht="14.1" customHeight="1" x14ac:dyDescent="0.25">
      <c r="A37" s="254">
        <v>18</v>
      </c>
      <c r="B37" s="257"/>
      <c r="C37" s="258"/>
      <c r="D37" s="260"/>
      <c r="E37" s="177">
        <v>0.8</v>
      </c>
      <c r="F37" s="178">
        <f>(D36*E37)</f>
        <v>0</v>
      </c>
      <c r="G37" s="179">
        <v>0.2</v>
      </c>
      <c r="H37" s="178">
        <f>(D36*G37)</f>
        <v>0</v>
      </c>
      <c r="I37" s="179">
        <v>0</v>
      </c>
      <c r="J37" s="178">
        <f>(D36*I37)</f>
        <v>0</v>
      </c>
      <c r="K37" s="180"/>
      <c r="L37" s="161">
        <f>E37+G37+I37</f>
        <v>1</v>
      </c>
    </row>
    <row r="38" spans="1:12" s="162" customFormat="1" ht="14.1" customHeight="1" x14ac:dyDescent="0.25">
      <c r="A38" s="253">
        <v>14</v>
      </c>
      <c r="B38" s="255" t="str">
        <f>'Planilha de Orçamento'!B92</f>
        <v>PROGRAMAÇÃO VISUAL EXTERNA</v>
      </c>
      <c r="C38" s="256"/>
      <c r="D38" s="259">
        <f>'Planilha de Orçamento'!H96</f>
        <v>0</v>
      </c>
      <c r="E38" s="174"/>
      <c r="F38" s="175"/>
      <c r="G38" s="174"/>
      <c r="H38" s="176"/>
      <c r="I38" s="174"/>
      <c r="J38" s="176"/>
      <c r="K38" s="180"/>
      <c r="L38" s="161"/>
    </row>
    <row r="39" spans="1:12" s="162" customFormat="1" ht="14.1" customHeight="1" x14ac:dyDescent="0.25">
      <c r="A39" s="254">
        <v>18</v>
      </c>
      <c r="B39" s="257"/>
      <c r="C39" s="258"/>
      <c r="D39" s="260"/>
      <c r="E39" s="177">
        <v>0</v>
      </c>
      <c r="F39" s="178">
        <f>(D38*E39)</f>
        <v>0</v>
      </c>
      <c r="G39" s="179">
        <v>0.5</v>
      </c>
      <c r="H39" s="178">
        <f>(D38*G39)</f>
        <v>0</v>
      </c>
      <c r="I39" s="179">
        <v>0.5</v>
      </c>
      <c r="J39" s="178">
        <f>(D38*I39)</f>
        <v>0</v>
      </c>
      <c r="K39" s="180"/>
      <c r="L39" s="161">
        <f>E39+G39+I39</f>
        <v>1</v>
      </c>
    </row>
    <row r="40" spans="1:12" s="162" customFormat="1" ht="14.1" customHeight="1" x14ac:dyDescent="0.25">
      <c r="A40" s="253">
        <v>15</v>
      </c>
      <c r="B40" s="255" t="str">
        <f>'Planilha de Orçamento'!B97</f>
        <v>PROGRAMAÇÃO VISUAL INTERNA</v>
      </c>
      <c r="C40" s="256"/>
      <c r="D40" s="259">
        <f>'Planilha de Orçamento'!H123</f>
        <v>0</v>
      </c>
      <c r="E40" s="174"/>
      <c r="F40" s="175"/>
      <c r="G40" s="174"/>
      <c r="H40" s="176"/>
      <c r="I40" s="174"/>
      <c r="J40" s="176"/>
      <c r="K40" s="180"/>
      <c r="L40" s="161"/>
    </row>
    <row r="41" spans="1:12" s="162" customFormat="1" ht="14.1" customHeight="1" x14ac:dyDescent="0.25">
      <c r="A41" s="254">
        <v>18</v>
      </c>
      <c r="B41" s="257"/>
      <c r="C41" s="258"/>
      <c r="D41" s="260"/>
      <c r="E41" s="177">
        <v>0</v>
      </c>
      <c r="F41" s="178">
        <f>(D40*E41)</f>
        <v>0</v>
      </c>
      <c r="G41" s="179">
        <v>0.5</v>
      </c>
      <c r="H41" s="178">
        <f>(D40*G41)</f>
        <v>0</v>
      </c>
      <c r="I41" s="179">
        <v>0.5</v>
      </c>
      <c r="J41" s="178">
        <f>(D40*I41)</f>
        <v>0</v>
      </c>
      <c r="K41" s="180"/>
      <c r="L41" s="161">
        <f>E41+G41+I41</f>
        <v>1</v>
      </c>
    </row>
    <row r="42" spans="1:12" s="162" customFormat="1" ht="14.1" customHeight="1" x14ac:dyDescent="0.25">
      <c r="A42" s="253">
        <v>16</v>
      </c>
      <c r="B42" s="255" t="str">
        <f>'Planilha de Orçamento'!B124</f>
        <v>ACESSIBILIDADE</v>
      </c>
      <c r="C42" s="256"/>
      <c r="D42" s="259">
        <f>'Planilha de Orçamento'!H125</f>
        <v>0</v>
      </c>
      <c r="E42" s="174"/>
      <c r="F42" s="175"/>
      <c r="G42" s="174"/>
      <c r="H42" s="176"/>
      <c r="I42" s="174"/>
      <c r="J42" s="176"/>
      <c r="K42" s="180"/>
      <c r="L42" s="161"/>
    </row>
    <row r="43" spans="1:12" s="162" customFormat="1" ht="14.1" customHeight="1" x14ac:dyDescent="0.25">
      <c r="A43" s="254">
        <v>18</v>
      </c>
      <c r="B43" s="257"/>
      <c r="C43" s="258"/>
      <c r="D43" s="260"/>
      <c r="E43" s="177">
        <v>0</v>
      </c>
      <c r="F43" s="178">
        <f>(D42*E43)</f>
        <v>0</v>
      </c>
      <c r="G43" s="179">
        <v>0.3</v>
      </c>
      <c r="H43" s="178">
        <f>(D42*G43)</f>
        <v>0</v>
      </c>
      <c r="I43" s="179">
        <v>0.6</v>
      </c>
      <c r="J43" s="178">
        <f>(D42*I43)</f>
        <v>0</v>
      </c>
      <c r="K43" s="180"/>
      <c r="L43" s="161">
        <f>E43+G43+I43</f>
        <v>0.9</v>
      </c>
    </row>
    <row r="44" spans="1:12" s="162" customFormat="1" ht="14.1" customHeight="1" x14ac:dyDescent="0.25">
      <c r="A44" s="253">
        <v>17</v>
      </c>
      <c r="B44" s="255" t="str">
        <f>'Planilha de Orçamento'!B126</f>
        <v>MOBILIÁRIO</v>
      </c>
      <c r="C44" s="256"/>
      <c r="D44" s="259">
        <f>'Planilha de Orçamento'!H129</f>
        <v>0</v>
      </c>
      <c r="E44" s="174"/>
      <c r="F44" s="175"/>
      <c r="G44" s="174"/>
      <c r="H44" s="176"/>
      <c r="I44" s="174"/>
      <c r="J44" s="176"/>
      <c r="K44" s="180"/>
      <c r="L44" s="161"/>
    </row>
    <row r="45" spans="1:12" s="162" customFormat="1" ht="14.1" customHeight="1" x14ac:dyDescent="0.25">
      <c r="A45" s="254">
        <v>18</v>
      </c>
      <c r="B45" s="257"/>
      <c r="C45" s="258"/>
      <c r="D45" s="260"/>
      <c r="E45" s="177">
        <v>0</v>
      </c>
      <c r="F45" s="178">
        <f>(D44*E45)</f>
        <v>0</v>
      </c>
      <c r="G45" s="179">
        <v>0</v>
      </c>
      <c r="H45" s="178">
        <f>(D44*G45)</f>
        <v>0</v>
      </c>
      <c r="I45" s="179">
        <v>1</v>
      </c>
      <c r="J45" s="178">
        <f>(D44*I45)</f>
        <v>0</v>
      </c>
      <c r="K45" s="180"/>
      <c r="L45" s="161">
        <f>E45+G45+I45</f>
        <v>1</v>
      </c>
    </row>
    <row r="46" spans="1:12" s="162" customFormat="1" ht="14.1" customHeight="1" x14ac:dyDescent="0.25">
      <c r="A46" s="253">
        <v>18</v>
      </c>
      <c r="B46" s="255" t="str">
        <f>'Planilha de Orçamento'!B130</f>
        <v>DIVERSOS</v>
      </c>
      <c r="C46" s="256"/>
      <c r="D46" s="259">
        <f>'Planilha de Orçamento'!H134</f>
        <v>0</v>
      </c>
      <c r="E46" s="174"/>
      <c r="F46" s="175"/>
      <c r="G46" s="174"/>
      <c r="H46" s="176"/>
      <c r="I46" s="174"/>
      <c r="J46" s="176"/>
      <c r="K46" s="180"/>
      <c r="L46" s="161"/>
    </row>
    <row r="47" spans="1:12" s="162" customFormat="1" ht="14.1" customHeight="1" x14ac:dyDescent="0.25">
      <c r="A47" s="254">
        <v>20</v>
      </c>
      <c r="B47" s="257"/>
      <c r="C47" s="258"/>
      <c r="D47" s="260"/>
      <c r="E47" s="177">
        <v>0.3</v>
      </c>
      <c r="F47" s="178">
        <f>(D46*E47)</f>
        <v>0</v>
      </c>
      <c r="G47" s="179">
        <v>0.3</v>
      </c>
      <c r="H47" s="178">
        <f>(D46*G47)</f>
        <v>0</v>
      </c>
      <c r="I47" s="179">
        <v>0.4</v>
      </c>
      <c r="J47" s="178">
        <f>(D46*I47)</f>
        <v>0</v>
      </c>
      <c r="K47" s="180"/>
      <c r="L47" s="161">
        <f>E47+G47+I47</f>
        <v>1</v>
      </c>
    </row>
    <row r="48" spans="1:12" ht="14.1" customHeight="1" x14ac:dyDescent="0.25">
      <c r="A48" s="167" t="s">
        <v>396</v>
      </c>
      <c r="B48" s="168" t="str">
        <f>'Planilha de Orçamento'!B136</f>
        <v>INSTALAÇÕES MECÂNICAS</v>
      </c>
      <c r="C48" s="169"/>
      <c r="D48" s="170"/>
      <c r="E48" s="183"/>
      <c r="F48" s="184"/>
      <c r="G48" s="183"/>
      <c r="H48" s="169"/>
      <c r="I48" s="183"/>
      <c r="J48" s="169"/>
      <c r="K48" s="180"/>
      <c r="L48" s="161"/>
    </row>
    <row r="49" spans="1:12" ht="14.1" customHeight="1" x14ac:dyDescent="0.25">
      <c r="A49" s="265">
        <v>1</v>
      </c>
      <c r="B49" s="267" t="str">
        <f>'Planilha de Orçamento'!B137</f>
        <v>MATERIAIS E EQUIPAMENTOS</v>
      </c>
      <c r="C49" s="268"/>
      <c r="D49" s="259">
        <f>'Planilha de Orçamento'!H172</f>
        <v>0</v>
      </c>
      <c r="E49" s="174"/>
      <c r="F49" s="186"/>
      <c r="G49" s="187"/>
      <c r="H49" s="188"/>
      <c r="I49" s="187"/>
      <c r="J49" s="188"/>
      <c r="K49" s="180"/>
      <c r="L49" s="161"/>
    </row>
    <row r="50" spans="1:12" ht="14.1" customHeight="1" x14ac:dyDescent="0.25">
      <c r="A50" s="266"/>
      <c r="B50" s="269"/>
      <c r="C50" s="270"/>
      <c r="D50" s="260"/>
      <c r="E50" s="177">
        <v>0.1</v>
      </c>
      <c r="F50" s="178">
        <f>(D49*E50)</f>
        <v>0</v>
      </c>
      <c r="G50" s="179">
        <v>0.7</v>
      </c>
      <c r="H50" s="178">
        <f>(D49*G50)</f>
        <v>0</v>
      </c>
      <c r="I50" s="179">
        <v>0.2</v>
      </c>
      <c r="J50" s="178">
        <f>(D49*I50)</f>
        <v>0</v>
      </c>
      <c r="K50" s="180"/>
      <c r="L50" s="161">
        <f>E50+G50+I50</f>
        <v>1</v>
      </c>
    </row>
    <row r="51" spans="1:12" ht="14.1" customHeight="1" x14ac:dyDescent="0.25">
      <c r="A51" s="167" t="s">
        <v>12</v>
      </c>
      <c r="B51" s="168" t="str">
        <f>'Planilha de Orçamento'!B174</f>
        <v>INFRAESTRUTURA ELÉTRICA E LÓGICA</v>
      </c>
      <c r="C51" s="169"/>
      <c r="D51" s="170"/>
      <c r="E51" s="183"/>
      <c r="F51" s="184"/>
      <c r="G51" s="183"/>
      <c r="H51" s="169"/>
      <c r="I51" s="183"/>
      <c r="J51" s="169"/>
      <c r="K51" s="180"/>
      <c r="L51" s="161"/>
    </row>
    <row r="52" spans="1:12" ht="14.1" customHeight="1" x14ac:dyDescent="0.25">
      <c r="A52" s="265">
        <v>1</v>
      </c>
      <c r="B52" s="267" t="str">
        <f>'Planilha de Orçamento'!B175</f>
        <v>ILUMINAÇÃO E ELETROCALHAS</v>
      </c>
      <c r="C52" s="268"/>
      <c r="D52" s="259">
        <f>'Planilha de Orçamento'!H222</f>
        <v>0</v>
      </c>
      <c r="E52" s="174"/>
      <c r="F52" s="186"/>
      <c r="G52" s="187"/>
      <c r="H52" s="188"/>
      <c r="I52" s="187"/>
      <c r="J52" s="188"/>
      <c r="K52" s="180"/>
      <c r="L52" s="161"/>
    </row>
    <row r="53" spans="1:12" ht="14.1" customHeight="1" x14ac:dyDescent="0.25">
      <c r="A53" s="266"/>
      <c r="B53" s="269"/>
      <c r="C53" s="270"/>
      <c r="D53" s="260"/>
      <c r="E53" s="177">
        <v>0.5</v>
      </c>
      <c r="F53" s="178">
        <f>(D52*E53)</f>
        <v>0</v>
      </c>
      <c r="G53" s="179">
        <v>0.4</v>
      </c>
      <c r="H53" s="178">
        <f>(D52*G53)</f>
        <v>0</v>
      </c>
      <c r="I53" s="179">
        <v>0.1</v>
      </c>
      <c r="J53" s="178">
        <f>(D52*I53)</f>
        <v>0</v>
      </c>
      <c r="K53" s="180"/>
      <c r="L53" s="161">
        <f>E53+G53+I53</f>
        <v>1</v>
      </c>
    </row>
    <row r="54" spans="1:12" ht="14.1" customHeight="1" x14ac:dyDescent="0.25">
      <c r="A54" s="265">
        <v>2</v>
      </c>
      <c r="B54" s="267" t="str">
        <f>'Planilha de Orçamento'!B223</f>
        <v>ILUMINAÇÃO DE EMERGÊNCIA (Toda infra nova) E TIMER AR COND.</v>
      </c>
      <c r="C54" s="268"/>
      <c r="D54" s="259">
        <f>'Planilha de Orçamento'!H239</f>
        <v>0</v>
      </c>
      <c r="E54" s="174"/>
      <c r="F54" s="186"/>
      <c r="G54" s="187"/>
      <c r="H54" s="188"/>
      <c r="I54" s="187"/>
      <c r="J54" s="188"/>
      <c r="K54" s="180"/>
      <c r="L54" s="161"/>
    </row>
    <row r="55" spans="1:12" ht="14.1" customHeight="1" x14ac:dyDescent="0.25">
      <c r="A55" s="266"/>
      <c r="B55" s="269"/>
      <c r="C55" s="270"/>
      <c r="D55" s="260"/>
      <c r="E55" s="177"/>
      <c r="F55" s="178">
        <f>(D54*E55)</f>
        <v>0</v>
      </c>
      <c r="G55" s="179">
        <v>0.7</v>
      </c>
      <c r="H55" s="178">
        <f>(D54*G55)</f>
        <v>0</v>
      </c>
      <c r="I55" s="179">
        <v>0.3</v>
      </c>
      <c r="J55" s="178">
        <f>(D54*I55)</f>
        <v>0</v>
      </c>
      <c r="K55" s="180"/>
      <c r="L55" s="161">
        <f>E55+G55+I55</f>
        <v>1</v>
      </c>
    </row>
    <row r="56" spans="1:12" ht="14.1" customHeight="1" x14ac:dyDescent="0.25">
      <c r="A56" s="265">
        <v>3</v>
      </c>
      <c r="B56" s="267" t="str">
        <f>'Planilha de Orçamento'!B240</f>
        <v>CABEAMENTO ESTRUTURADO, INFRAESTRUTURA ELÉTRICA E LÓGICA PARA MESAS ATENDIMENTO E SALA COFRE, TROCA DE PORTA EQUIPAMENTOS E PONTO CONTADOR DE CÉDULAS (Antessala cofre e Caixas)</v>
      </c>
      <c r="C56" s="268"/>
      <c r="D56" s="259">
        <f>'Planilha de Orçamento'!H267</f>
        <v>0</v>
      </c>
      <c r="E56" s="174"/>
      <c r="F56" s="186"/>
      <c r="G56" s="187"/>
      <c r="H56" s="188"/>
      <c r="I56" s="187"/>
      <c r="J56" s="188"/>
      <c r="K56" s="180"/>
      <c r="L56" s="161"/>
    </row>
    <row r="57" spans="1:12" ht="14.1" customHeight="1" x14ac:dyDescent="0.25">
      <c r="A57" s="266"/>
      <c r="B57" s="269"/>
      <c r="C57" s="270"/>
      <c r="D57" s="260"/>
      <c r="E57" s="177">
        <v>0.8</v>
      </c>
      <c r="F57" s="178">
        <f>(D56*E57)</f>
        <v>0</v>
      </c>
      <c r="G57" s="179">
        <v>0.1</v>
      </c>
      <c r="H57" s="178">
        <f>(D56*G57)</f>
        <v>0</v>
      </c>
      <c r="I57" s="179">
        <v>0.1</v>
      </c>
      <c r="J57" s="178">
        <f>(D56*I57)</f>
        <v>0</v>
      </c>
      <c r="K57" s="180"/>
      <c r="L57" s="161">
        <f>E57+G57+I57</f>
        <v>1</v>
      </c>
    </row>
    <row r="58" spans="1:12" ht="14.1" customHeight="1" x14ac:dyDescent="0.25">
      <c r="A58" s="265">
        <v>4</v>
      </c>
      <c r="B58" s="267" t="str">
        <f>'Planilha de Orçamento'!B268</f>
        <v>ADEQUAÇÕES DA SALA DO NOBREAK, PL NOBREAK, PL WIFI/AP E PL SALA COFRE</v>
      </c>
      <c r="C58" s="268"/>
      <c r="D58" s="259">
        <f>'Planilha de Orçamento'!H280</f>
        <v>0</v>
      </c>
      <c r="E58" s="174"/>
      <c r="F58" s="186"/>
      <c r="G58" s="187"/>
      <c r="H58" s="188"/>
      <c r="I58" s="187"/>
      <c r="J58" s="188"/>
      <c r="K58" s="180"/>
      <c r="L58" s="161"/>
    </row>
    <row r="59" spans="1:12" ht="14.1" customHeight="1" x14ac:dyDescent="0.25">
      <c r="A59" s="266"/>
      <c r="B59" s="269"/>
      <c r="C59" s="270"/>
      <c r="D59" s="260"/>
      <c r="E59" s="177"/>
      <c r="F59" s="178">
        <f>(D58*E59)</f>
        <v>0</v>
      </c>
      <c r="G59" s="179">
        <v>0.8</v>
      </c>
      <c r="H59" s="178">
        <f>(D58*G59)</f>
        <v>0</v>
      </c>
      <c r="I59" s="179">
        <v>0.2</v>
      </c>
      <c r="J59" s="178">
        <f>(D58*I59)</f>
        <v>0</v>
      </c>
      <c r="K59" s="180"/>
      <c r="L59" s="161">
        <f>E59+G59+I59</f>
        <v>1</v>
      </c>
    </row>
    <row r="60" spans="1:12" ht="14.1" customHeight="1" x14ac:dyDescent="0.25">
      <c r="A60" s="265">
        <v>5</v>
      </c>
      <c r="B60" s="267" t="str">
        <f>'Planilha de Orçamento'!B281</f>
        <v>QUADROS DE DISTRIBUIÇÃO ELÉTRICA</v>
      </c>
      <c r="C60" s="268"/>
      <c r="D60" s="259">
        <f>'Planilha de Orçamento'!H301</f>
        <v>0</v>
      </c>
      <c r="E60" s="174"/>
      <c r="F60" s="186"/>
      <c r="G60" s="187"/>
      <c r="H60" s="188"/>
      <c r="I60" s="187"/>
      <c r="J60" s="188"/>
      <c r="K60" s="180"/>
      <c r="L60" s="161"/>
    </row>
    <row r="61" spans="1:12" ht="14.1" customHeight="1" x14ac:dyDescent="0.25">
      <c r="A61" s="266"/>
      <c r="B61" s="269"/>
      <c r="C61" s="270"/>
      <c r="D61" s="260"/>
      <c r="E61" s="177">
        <v>0.3</v>
      </c>
      <c r="F61" s="178">
        <f>(D60*E61)</f>
        <v>0</v>
      </c>
      <c r="G61" s="179">
        <v>0.1</v>
      </c>
      <c r="H61" s="178">
        <f>(D60*G61)</f>
        <v>0</v>
      </c>
      <c r="I61" s="179">
        <v>0.6</v>
      </c>
      <c r="J61" s="178">
        <f>(D60*I61)</f>
        <v>0</v>
      </c>
      <c r="K61" s="180"/>
      <c r="L61" s="161">
        <f>E61+G61+I61</f>
        <v>1</v>
      </c>
    </row>
    <row r="62" spans="1:12" ht="14.1" customHeight="1" x14ac:dyDescent="0.25">
      <c r="A62" s="265">
        <v>6</v>
      </c>
      <c r="B62" s="267" t="str">
        <f>'Planilha de Orçamento'!B302</f>
        <v>CORTINA AUTOMATIZADA</v>
      </c>
      <c r="C62" s="268"/>
      <c r="D62" s="259">
        <f>'Planilha de Orçamento'!H310</f>
        <v>0</v>
      </c>
      <c r="E62" s="174"/>
      <c r="F62" s="186"/>
      <c r="G62" s="187"/>
      <c r="H62" s="188"/>
      <c r="I62" s="187"/>
      <c r="J62" s="188"/>
      <c r="K62" s="180"/>
      <c r="L62" s="161"/>
    </row>
    <row r="63" spans="1:12" ht="14.1" customHeight="1" x14ac:dyDescent="0.25">
      <c r="A63" s="266"/>
      <c r="B63" s="269"/>
      <c r="C63" s="270"/>
      <c r="D63" s="260"/>
      <c r="E63" s="177"/>
      <c r="F63" s="178">
        <f>(D62*E63)</f>
        <v>0</v>
      </c>
      <c r="G63" s="179">
        <v>0.9</v>
      </c>
      <c r="H63" s="178">
        <f>(D62*G63)</f>
        <v>0</v>
      </c>
      <c r="I63" s="179">
        <v>0.1</v>
      </c>
      <c r="J63" s="178">
        <f>(D62*I63)</f>
        <v>0</v>
      </c>
      <c r="K63" s="180"/>
      <c r="L63" s="161">
        <f>E63+G63+I63</f>
        <v>1</v>
      </c>
    </row>
    <row r="64" spans="1:12" ht="14.1" customHeight="1" x14ac:dyDescent="0.25">
      <c r="A64" s="265">
        <v>7</v>
      </c>
      <c r="B64" s="267" t="str">
        <f>'Planilha de Orçamento'!B311</f>
        <v>TV CORPORATIVA NA PLATAFORMA, INFRA EMISSOR, TOMADA MESAS E PONTO PARA CAFÉ E ÁGUA</v>
      </c>
      <c r="C64" s="268"/>
      <c r="D64" s="259">
        <f>'Planilha de Orçamento'!H325</f>
        <v>0</v>
      </c>
      <c r="E64" s="174"/>
      <c r="F64" s="186"/>
      <c r="G64" s="187"/>
      <c r="H64" s="188"/>
      <c r="I64" s="187"/>
      <c r="J64" s="188"/>
      <c r="K64" s="180"/>
      <c r="L64" s="161"/>
    </row>
    <row r="65" spans="1:12" ht="14.1" customHeight="1" x14ac:dyDescent="0.25">
      <c r="A65" s="266"/>
      <c r="B65" s="269"/>
      <c r="C65" s="270"/>
      <c r="D65" s="260"/>
      <c r="E65" s="177">
        <v>0.1</v>
      </c>
      <c r="F65" s="178">
        <f>(D64*E65)</f>
        <v>0</v>
      </c>
      <c r="G65" s="179">
        <v>0.2</v>
      </c>
      <c r="H65" s="178">
        <f>(D64*G65)</f>
        <v>0</v>
      </c>
      <c r="I65" s="179">
        <v>0.7</v>
      </c>
      <c r="J65" s="178">
        <f>(D64*I65)</f>
        <v>0</v>
      </c>
      <c r="K65" s="180"/>
      <c r="L65" s="161">
        <f>E65+G65+I65</f>
        <v>1</v>
      </c>
    </row>
    <row r="66" spans="1:12" ht="14.1" customHeight="1" x14ac:dyDescent="0.25">
      <c r="A66" s="265">
        <v>8</v>
      </c>
      <c r="B66" s="267" t="str">
        <f>'Planilha de Orçamento'!B326</f>
        <v>INFRAESTRUTURA PARA TROCA DE RACKS</v>
      </c>
      <c r="C66" s="268"/>
      <c r="D66" s="259">
        <f>'Planilha de Orçamento'!H355</f>
        <v>0</v>
      </c>
      <c r="E66" s="174"/>
      <c r="F66" s="186"/>
      <c r="G66" s="187"/>
      <c r="H66" s="188"/>
      <c r="I66" s="187"/>
      <c r="J66" s="188"/>
      <c r="K66" s="180"/>
      <c r="L66" s="161"/>
    </row>
    <row r="67" spans="1:12" ht="14.1" customHeight="1" x14ac:dyDescent="0.25">
      <c r="A67" s="266"/>
      <c r="B67" s="269"/>
      <c r="C67" s="270"/>
      <c r="D67" s="260"/>
      <c r="E67" s="177">
        <v>0.8</v>
      </c>
      <c r="F67" s="178">
        <f>(D66*E67)</f>
        <v>0</v>
      </c>
      <c r="G67" s="179">
        <v>0.1</v>
      </c>
      <c r="H67" s="178">
        <f>(D66*G67)</f>
        <v>0</v>
      </c>
      <c r="I67" s="179">
        <v>0.1</v>
      </c>
      <c r="J67" s="178">
        <f>(D66*I67)</f>
        <v>0</v>
      </c>
      <c r="K67" s="180"/>
      <c r="L67" s="161">
        <f>E67+G67+I67</f>
        <v>1</v>
      </c>
    </row>
    <row r="68" spans="1:12" ht="14.1" customHeight="1" x14ac:dyDescent="0.25">
      <c r="A68" s="265">
        <v>9</v>
      </c>
      <c r="B68" s="267" t="str">
        <f>'Planilha de Orçamento'!B356</f>
        <v>COMPLEMENTAÇÃO DO SISTEMA DE ALARME</v>
      </c>
      <c r="C68" s="268"/>
      <c r="D68" s="259">
        <f>'Planilha de Orçamento'!H373</f>
        <v>0</v>
      </c>
      <c r="E68" s="174"/>
      <c r="F68" s="186"/>
      <c r="G68" s="187"/>
      <c r="H68" s="188"/>
      <c r="I68" s="187"/>
      <c r="J68" s="188"/>
      <c r="K68" s="180"/>
      <c r="L68" s="161"/>
    </row>
    <row r="69" spans="1:12" ht="14.1" customHeight="1" x14ac:dyDescent="0.25">
      <c r="A69" s="266"/>
      <c r="B69" s="269"/>
      <c r="C69" s="270"/>
      <c r="D69" s="260"/>
      <c r="E69" s="177"/>
      <c r="F69" s="178">
        <f>(D68*E69)</f>
        <v>0</v>
      </c>
      <c r="G69" s="179"/>
      <c r="H69" s="178">
        <f>(D68*G69)</f>
        <v>0</v>
      </c>
      <c r="I69" s="179">
        <v>1</v>
      </c>
      <c r="J69" s="178">
        <f>(D68*I69)</f>
        <v>0</v>
      </c>
      <c r="K69" s="180"/>
      <c r="L69" s="161">
        <f>E69+G69+I69</f>
        <v>1</v>
      </c>
    </row>
    <row r="70" spans="1:12" x14ac:dyDescent="0.25">
      <c r="A70" s="273" t="s">
        <v>110</v>
      </c>
      <c r="B70" s="273"/>
      <c r="C70" s="274"/>
      <c r="D70" s="189">
        <f>SUM(D12:D69)</f>
        <v>0</v>
      </c>
      <c r="E70" s="190"/>
      <c r="F70" s="191">
        <f>SUM(F12:F69)</f>
        <v>0</v>
      </c>
      <c r="G70" s="190"/>
      <c r="H70" s="192">
        <f>SUM(H12:H69)</f>
        <v>0</v>
      </c>
      <c r="I70" s="190"/>
      <c r="J70" s="192">
        <f>SUM(J12:J69)</f>
        <v>0</v>
      </c>
      <c r="K70" s="180"/>
      <c r="L70" s="161"/>
    </row>
    <row r="71" spans="1:12" ht="15.75" thickBot="1" x14ac:dyDescent="0.3">
      <c r="A71" s="275"/>
      <c r="B71" s="275"/>
      <c r="C71" s="276"/>
      <c r="D71" s="193" t="e">
        <f>(E71+G71+I71)</f>
        <v>#DIV/0!</v>
      </c>
      <c r="E71" s="194" t="e">
        <f>F70/D70</f>
        <v>#DIV/0!</v>
      </c>
      <c r="F71" s="195"/>
      <c r="G71" s="194" t="e">
        <f>H70/D70</f>
        <v>#DIV/0!</v>
      </c>
      <c r="H71" s="196"/>
      <c r="I71" s="194" t="e">
        <f>J70/D70</f>
        <v>#DIV/0!</v>
      </c>
      <c r="J71" s="196"/>
      <c r="K71" s="197"/>
      <c r="L71" s="161"/>
    </row>
    <row r="72" spans="1:12" ht="15.75" customHeight="1" x14ac:dyDescent="0.25">
      <c r="A72" s="277" t="s">
        <v>109</v>
      </c>
      <c r="B72" s="277"/>
      <c r="C72" s="278"/>
      <c r="D72" s="198">
        <f>'Planilha de Orçamento'!G376</f>
        <v>0</v>
      </c>
      <c r="E72" s="199"/>
      <c r="F72" s="200" t="e">
        <f>$D$72*E71</f>
        <v>#DIV/0!</v>
      </c>
      <c r="G72" s="199"/>
      <c r="H72" s="200" t="e">
        <f>$D$72*G71</f>
        <v>#DIV/0!</v>
      </c>
      <c r="I72" s="199"/>
      <c r="J72" s="200" t="e">
        <f>$D$72*I71</f>
        <v>#DIV/0!</v>
      </c>
      <c r="K72" s="197"/>
      <c r="L72" s="201"/>
    </row>
    <row r="73" spans="1:12" x14ac:dyDescent="0.25">
      <c r="A73" s="202"/>
      <c r="B73" s="202"/>
      <c r="C73" s="202"/>
      <c r="D73" s="203"/>
      <c r="E73" s="204"/>
      <c r="F73" s="204"/>
      <c r="G73" s="204"/>
      <c r="H73" s="204"/>
    </row>
    <row r="75" spans="1:12" s="210" customFormat="1" x14ac:dyDescent="0.25">
      <c r="A75" s="185"/>
      <c r="B75" s="185"/>
      <c r="C75" s="185"/>
      <c r="D75" s="207">
        <f>F70+H70+J70</f>
        <v>0</v>
      </c>
      <c r="E75" s="208"/>
      <c r="F75" s="209" t="e">
        <f>F72+H72+J72</f>
        <v>#DIV/0!</v>
      </c>
      <c r="G75" s="208"/>
      <c r="I75" s="205"/>
      <c r="J75" s="206"/>
    </row>
    <row r="76" spans="1:12" x14ac:dyDescent="0.25">
      <c r="D76" s="207"/>
    </row>
    <row r="78" spans="1:12" s="210" customFormat="1" x14ac:dyDescent="0.25">
      <c r="A78" s="185"/>
      <c r="B78" s="185"/>
      <c r="C78" s="185"/>
      <c r="D78" s="211"/>
      <c r="I78" s="205"/>
      <c r="J78" s="206"/>
    </row>
  </sheetData>
  <mergeCells count="106">
    <mergeCell ref="A49:A50"/>
    <mergeCell ref="B49:C50"/>
    <mergeCell ref="D49:D50"/>
    <mergeCell ref="A70:C71"/>
    <mergeCell ref="A72:C72"/>
    <mergeCell ref="A34:A35"/>
    <mergeCell ref="A68:A69"/>
    <mergeCell ref="B68:C69"/>
    <mergeCell ref="D68:D69"/>
    <mergeCell ref="A64:A65"/>
    <mergeCell ref="B64:C65"/>
    <mergeCell ref="D64:D65"/>
    <mergeCell ref="A66:A67"/>
    <mergeCell ref="B66:C67"/>
    <mergeCell ref="D66:D67"/>
    <mergeCell ref="A60:A61"/>
    <mergeCell ref="B60:C61"/>
    <mergeCell ref="D60:D61"/>
    <mergeCell ref="A62:A63"/>
    <mergeCell ref="B62:C63"/>
    <mergeCell ref="A44:A45"/>
    <mergeCell ref="B44:C45"/>
    <mergeCell ref="D62:D63"/>
    <mergeCell ref="A56:A57"/>
    <mergeCell ref="B56:C57"/>
    <mergeCell ref="D56:D57"/>
    <mergeCell ref="A58:A59"/>
    <mergeCell ref="B58:C59"/>
    <mergeCell ref="D58:D59"/>
    <mergeCell ref="A52:A53"/>
    <mergeCell ref="B52:C53"/>
    <mergeCell ref="D52:D53"/>
    <mergeCell ref="A54:A55"/>
    <mergeCell ref="B54:C55"/>
    <mergeCell ref="D54:D55"/>
    <mergeCell ref="D44:D45"/>
    <mergeCell ref="A46:A47"/>
    <mergeCell ref="B46:C47"/>
    <mergeCell ref="D46:D47"/>
    <mergeCell ref="A40:A41"/>
    <mergeCell ref="B40:C41"/>
    <mergeCell ref="D40:D41"/>
    <mergeCell ref="A42:A43"/>
    <mergeCell ref="B42:C43"/>
    <mergeCell ref="D42:D43"/>
    <mergeCell ref="A32:A33"/>
    <mergeCell ref="B32:C33"/>
    <mergeCell ref="D32:D33"/>
    <mergeCell ref="A38:A39"/>
    <mergeCell ref="B38:C39"/>
    <mergeCell ref="D38:D39"/>
    <mergeCell ref="B34:C35"/>
    <mergeCell ref="D34:D35"/>
    <mergeCell ref="A36:A37"/>
    <mergeCell ref="B36:C37"/>
    <mergeCell ref="D36:D37"/>
    <mergeCell ref="A28:A29"/>
    <mergeCell ref="B28:C29"/>
    <mergeCell ref="D28:D29"/>
    <mergeCell ref="A30:A31"/>
    <mergeCell ref="B30:C31"/>
    <mergeCell ref="D30:D31"/>
    <mergeCell ref="A24:A25"/>
    <mergeCell ref="B24:C25"/>
    <mergeCell ref="D24:D25"/>
    <mergeCell ref="A26:A27"/>
    <mergeCell ref="B26:C27"/>
    <mergeCell ref="D26:D27"/>
    <mergeCell ref="A20:A21"/>
    <mergeCell ref="B20:C21"/>
    <mergeCell ref="D20:D21"/>
    <mergeCell ref="A22:A23"/>
    <mergeCell ref="B22:C23"/>
    <mergeCell ref="D22:D23"/>
    <mergeCell ref="A16:A17"/>
    <mergeCell ref="B16:C17"/>
    <mergeCell ref="D16:D17"/>
    <mergeCell ref="A18:A19"/>
    <mergeCell ref="B18:C19"/>
    <mergeCell ref="D18:D19"/>
    <mergeCell ref="A12:A13"/>
    <mergeCell ref="B12:C13"/>
    <mergeCell ref="D12:D13"/>
    <mergeCell ref="A14:A15"/>
    <mergeCell ref="B14:C15"/>
    <mergeCell ref="D14:D15"/>
    <mergeCell ref="A9:A10"/>
    <mergeCell ref="B9:C10"/>
    <mergeCell ref="D9:D10"/>
    <mergeCell ref="I10:J10"/>
    <mergeCell ref="A3:E3"/>
    <mergeCell ref="A2:E2"/>
    <mergeCell ref="F5:G5"/>
    <mergeCell ref="F4:G4"/>
    <mergeCell ref="F3:G3"/>
    <mergeCell ref="F2:G2"/>
    <mergeCell ref="E9:H9"/>
    <mergeCell ref="E10:F10"/>
    <mergeCell ref="G10:H10"/>
    <mergeCell ref="A4:E4"/>
    <mergeCell ref="A6:G6"/>
    <mergeCell ref="H6:N6"/>
    <mergeCell ref="B7:C7"/>
    <mergeCell ref="B8:C8"/>
    <mergeCell ref="E8:H8"/>
    <mergeCell ref="E7:F7"/>
  </mergeCells>
  <pageMargins left="0.51181102362204722" right="0.51181102362204722" top="0.78740157480314965" bottom="0.78740157480314965" header="0.31496062992125984" footer="0.31496062992125984"/>
  <pageSetup paperSize="9" scale="61" fitToHeight="0" orientation="portrait" r:id="rId1"/>
  <headerFooter>
    <oddHeader>&amp;L
&amp;G&amp;C&amp;"MS Sans Serif,Negrito"
&amp;"-,Negrito"&amp;12&amp;K03+000UNIDADE DE ENGENHARIA&amp;R
&amp;"-,Negrito"&amp;12&amp;K03+000&amp;A</oddHeader>
  </headerFooter>
  <colBreaks count="1" manualBreakCount="1">
    <brk id="8"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de Orçamento</vt:lpstr>
      <vt:lpstr>BDI</vt:lpstr>
      <vt:lpstr>CRONOGRAMA</vt:lpstr>
      <vt:lpstr>CRONOGRAMA!Area_de_impressao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Talita Marinheiro Pereira</dc:creator>
  <cp:lastModifiedBy>CLEONICE EVANIR BORN DE SOUZA</cp:lastModifiedBy>
  <cp:lastPrinted>2022-08-26T18:22:16Z</cp:lastPrinted>
  <dcterms:created xsi:type="dcterms:W3CDTF">2000-05-25T11:19:14Z</dcterms:created>
  <dcterms:modified xsi:type="dcterms:W3CDTF">2022-09-23T14:01:50Z</dcterms:modified>
</cp:coreProperties>
</file>